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icipants" sheetId="1" state="visible" r:id="rId1"/>
    <sheet xmlns:r="http://schemas.openxmlformats.org/officeDocument/2006/relationships" name="Matchs" sheetId="2" state="visible" r:id="rId2"/>
    <sheet xmlns:r="http://schemas.openxmlformats.org/officeDocument/2006/relationships" name="Classement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3" hidden="1">'Mode d''emploi'!$A$1:$C$9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HH:MM"/>
    <numFmt numFmtId="167" formatCode="0.0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sz val="10"/>
    </font>
    <font>
      <name val="Aptos"/>
      <b val="1"/>
      <sz val="10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F1EDFB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F6B4A"/>
      </patternFill>
    </fill>
    <fill>
      <patternFill patternType="solid">
        <fgColor rgb="005D3BC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7" fontId="3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sz val="10"/>
      </font>
      <fill>
        <patternFill patternType="solid">
          <fgColor rgb="00FF6B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Points par joueur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'Classement'!K1</f>
            </strRef>
          </tx>
          <spPr>
            <a:solidFill xmlns:a="http://schemas.openxmlformats.org/drawingml/2006/main">
              <a:srgbClr val="5D3BC4"/>
            </a:solidFill>
            <a:ln xmlns:a="http://schemas.openxmlformats.org/drawingml/2006/main">
              <a:prstDash val="solid"/>
            </a:ln>
          </spPr>
          <cat>
            <numRef>
              <f>'Classement'!$C$2:$C$101</f>
            </numRef>
          </cat>
          <val>
            <numRef>
              <f>'Classement'!$K$2:$K$101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Points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Joueur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statuts de matchs</a:t>
            </a:r>
          </a:p>
        </rich>
      </tx>
    </title>
    <plotArea>
      <pieChart>
        <varyColors val="1"/>
        <ser>
          <idx val="0"/>
          <order val="0"/>
          <tx>
            <strRef>
              <f>'Classement'!P7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prstDash val="solid"/>
              </a:ln>
            </spPr>
          </dPt>
          <cat>
            <numRef>
              <f>'Classement'!$O$8:$O$9</f>
            </numRef>
          </cat>
          <val>
            <numRef>
              <f>'Classement'!$P$8:$P$9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Matchs joués par groupe</a:t>
            </a:r>
          </a:p>
        </rich>
      </tx>
    </title>
    <plotArea>
      <lineChart>
        <grouping val="standard"/>
        <ser>
          <idx val="0"/>
          <order val="0"/>
          <tx>
            <strRef>
              <f>'Classement'!P11</f>
            </strRef>
          </tx>
          <spPr>
            <a:ln xmlns:a="http://schemas.openxmlformats.org/drawingml/2006/main">
              <a:solidFill>
                <a:srgbClr val="4A2AA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'Classement'!$O$12:$O$15</f>
            </numRef>
          </cat>
          <val>
            <numRef>
              <f>'Classement'!$P$12:$P$15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Groupe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Matchs terminés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14</col>
      <colOff>0</colOff>
      <row>17</row>
      <rowOff>0</rowOff>
    </from>
    <ext cx="6840000" cy="46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17</col>
      <colOff>0</colOff>
      <row>0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17</col>
      <colOff>0</colOff>
      <row>16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eParticipants" displayName="TableParticipants" ref="A1:L101" headerRowCount="1">
  <autoFilter ref="A1:L101"/>
  <tableColumns count="12">
    <tableColumn id="1" name="N° joueur"/>
    <tableColumn id="2" name="Nom"/>
    <tableColumn id="3" name="Prénom"/>
    <tableColumn id="4" name="Club"/>
    <tableColumn id="5" name="Ville"/>
    <tableColumn id="6" name="Classement FFTT"/>
    <tableColumn id="7" name="Catégorie"/>
    <tableColumn id="8" name="Tête de série"/>
    <tableColumn id="9" name="Groupe"/>
    <tableColumn id="10" name="Statut d’inscription"/>
    <tableColumn id="11" name="Téléphone"/>
    <tableColumn id="12" name="Observations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ableMatchs" displayName="TableMatchs" ref="A1:Q101" headerRowCount="1">
  <autoFilter ref="A1:Q101"/>
  <tableColumns count="17">
    <tableColumn id="1" name="N° match"/>
    <tableColumn id="2" name="Phase"/>
    <tableColumn id="3" name="Groupe"/>
    <tableColumn id="4" name="Tour"/>
    <tableColumn id="5" name="Table"/>
    <tableColumn id="6" name="Joueur A — N°"/>
    <tableColumn id="7" name="Joueur A — Nom"/>
    <tableColumn id="8" name="Joueur B — N°"/>
    <tableColumn id="9" name="Joueur B — Nom"/>
    <tableColumn id="10" name="Date"/>
    <tableColumn id="11" name="Heure"/>
    <tableColumn id="12" name="Sets A"/>
    <tableColumn id="13" name="Sets B"/>
    <tableColumn id="14" name="Vainqueur"/>
    <tableColumn id="15" name="Score affiché"/>
    <tableColumn id="16" name="Statut du match"/>
    <tableColumn id="17" name="Observations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TableClassement" displayName="TableClassement" ref="A1:M101" headerRowCount="1">
  <autoFilter ref="A1:M101"/>
  <tableColumns count="13">
    <tableColumn id="1" name="Rang"/>
    <tableColumn id="2" name="N° joueur"/>
    <tableColumn id="3" name="Joueur"/>
    <tableColumn id="4" name="Groupe"/>
    <tableColumn id="5" name="Matchs joués"/>
    <tableColumn id="6" name="Victoires"/>
    <tableColumn id="7" name="Défaites"/>
    <tableColumn id="8" name="Sets gagnés"/>
    <tableColumn id="9" name="Sets perdus"/>
    <tableColumn id="10" name="Différence de sets"/>
    <tableColumn id="11" name="Points"/>
    <tableColumn id="12" name="Taux de victoire"/>
    <tableColumn id="13" name="Qualification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5" customWidth="1" min="3" max="3"/>
    <col width="29" customWidth="1" min="4" max="4"/>
    <col width="17" customWidth="1" min="5" max="5"/>
    <col width="16" customWidth="1" min="6" max="6"/>
    <col width="14" customWidth="1" min="7" max="7"/>
    <col width="14" customWidth="1" min="8" max="8"/>
    <col width="11" customWidth="1" min="9" max="9"/>
    <col width="20" customWidth="1" min="10" max="10"/>
    <col width="17" customWidth="1" min="11" max="11"/>
    <col width="28" customWidth="1" min="12" max="12"/>
  </cols>
  <sheetData>
    <row r="1" ht="30" customHeight="1">
      <c r="A1" s="1" t="inlineStr">
        <is>
          <t>N° joueur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Club</t>
        </is>
      </c>
      <c r="E1" s="1" t="inlineStr">
        <is>
          <t>Ville</t>
        </is>
      </c>
      <c r="F1" s="1" t="inlineStr">
        <is>
          <t>Classement FFTT</t>
        </is>
      </c>
      <c r="G1" s="1" t="inlineStr">
        <is>
          <t>Catégorie</t>
        </is>
      </c>
      <c r="H1" s="1" t="inlineStr">
        <is>
          <t>Tête de série</t>
        </is>
      </c>
      <c r="I1" s="1" t="inlineStr">
        <is>
          <t>Groupe</t>
        </is>
      </c>
      <c r="J1" s="1" t="inlineStr">
        <is>
          <t>Statut d’inscription</t>
        </is>
      </c>
      <c r="K1" s="1" t="inlineStr">
        <is>
          <t>Téléphone</t>
        </is>
      </c>
      <c r="L1" s="1" t="inlineStr">
        <is>
          <t>Observations</t>
        </is>
      </c>
    </row>
    <row r="2">
      <c r="A2" s="2">
        <f>IF(B2="","",COUNTA($B$2:B2))</f>
        <v/>
      </c>
      <c r="B2" s="3" t="inlineStr">
        <is>
          <t>Martin</t>
        </is>
      </c>
      <c r="C2" s="3" t="inlineStr">
        <is>
          <t>Camille</t>
        </is>
      </c>
      <c r="D2" s="4" t="inlineStr">
        <is>
          <t>Club Pongiste Paris</t>
        </is>
      </c>
      <c r="E2" s="3" t="inlineStr">
        <is>
          <t>Paris</t>
        </is>
      </c>
      <c r="F2" s="5" t="n">
        <v>980</v>
      </c>
      <c r="G2" s="3" t="inlineStr">
        <is>
          <t>Senior</t>
        </is>
      </c>
      <c r="H2" s="2">
        <f>IF(F2="","",IF(F2&gt;=1100,"Oui","Non"))</f>
        <v/>
      </c>
      <c r="I2" s="3" t="inlineStr">
        <is>
          <t>A</t>
        </is>
      </c>
      <c r="J2" s="3" t="inlineStr">
        <is>
          <t>Confirmé</t>
        </is>
      </c>
      <c r="K2" s="3" t="inlineStr">
        <is>
          <t>06 12 34 56 78</t>
        </is>
      </c>
      <c r="L2" s="4" t="inlineStr">
        <is>
          <t>Exemple à remplacer</t>
        </is>
      </c>
    </row>
    <row r="3">
      <c r="A3" s="6">
        <f>IF(B3="","",COUNTA($B$2:B3))</f>
        <v/>
      </c>
      <c r="B3" s="3" t="inlineStr">
        <is>
          <t>Bernard</t>
        </is>
      </c>
      <c r="C3" s="3" t="inlineStr">
        <is>
          <t>Lucas</t>
        </is>
      </c>
      <c r="D3" s="4" t="inlineStr">
        <is>
          <t>AS Lyon TT</t>
        </is>
      </c>
      <c r="E3" s="3" t="inlineStr">
        <is>
          <t>Lyon</t>
        </is>
      </c>
      <c r="F3" s="5" t="n">
        <v>1120</v>
      </c>
      <c r="G3" s="3" t="inlineStr">
        <is>
          <t>Senior</t>
        </is>
      </c>
      <c r="H3" s="6">
        <f>IF(F3="","",IF(F3&gt;=1100,"Oui","Non"))</f>
        <v/>
      </c>
      <c r="I3" s="3" t="inlineStr">
        <is>
          <t>A</t>
        </is>
      </c>
      <c r="J3" s="3" t="inlineStr">
        <is>
          <t>Confirmé</t>
        </is>
      </c>
      <c r="K3" s="3" t="inlineStr">
        <is>
          <t>06 23 45 67 89</t>
        </is>
      </c>
      <c r="L3" s="4" t="inlineStr">
        <is>
          <t>Exemple à remplacer</t>
        </is>
      </c>
    </row>
    <row r="4">
      <c r="A4" s="2">
        <f>IF(B4="","",COUNTA($B$2:B4))</f>
        <v/>
      </c>
      <c r="B4" s="3" t="inlineStr">
        <is>
          <t>Dubois</t>
        </is>
      </c>
      <c r="C4" s="3" t="inlineStr">
        <is>
          <t>Emma</t>
        </is>
      </c>
      <c r="D4" s="4" t="inlineStr">
        <is>
          <t>Marseille Tennis de Table</t>
        </is>
      </c>
      <c r="E4" s="3" t="inlineStr">
        <is>
          <t>Marseille</t>
        </is>
      </c>
      <c r="F4" s="5" t="n">
        <v>1050</v>
      </c>
      <c r="G4" s="3" t="inlineStr">
        <is>
          <t>Senior</t>
        </is>
      </c>
      <c r="H4" s="2">
        <f>IF(F4="","",IF(F4&gt;=1100,"Oui","Non"))</f>
        <v/>
      </c>
      <c r="I4" s="3" t="inlineStr">
        <is>
          <t>A</t>
        </is>
      </c>
      <c r="J4" s="3" t="inlineStr">
        <is>
          <t>Confirmé</t>
        </is>
      </c>
      <c r="K4" s="3" t="inlineStr">
        <is>
          <t>06 34 56 78 90</t>
        </is>
      </c>
      <c r="L4" s="4" t="inlineStr">
        <is>
          <t>Exemple à remplacer</t>
        </is>
      </c>
    </row>
    <row r="5">
      <c r="A5" s="6">
        <f>IF(B5="","",COUNTA($B$2:B5))</f>
        <v/>
      </c>
      <c r="B5" s="3" t="inlineStr">
        <is>
          <t>Lefèvre</t>
        </is>
      </c>
      <c r="C5" s="3" t="inlineStr">
        <is>
          <t>Hugo</t>
        </is>
      </c>
      <c r="D5" s="4" t="inlineStr">
        <is>
          <t>Toulouse TT</t>
        </is>
      </c>
      <c r="E5" s="3" t="inlineStr">
        <is>
          <t>Toulouse</t>
        </is>
      </c>
      <c r="F5" s="5" t="n">
        <v>890</v>
      </c>
      <c r="G5" s="3" t="inlineStr">
        <is>
          <t>Senior</t>
        </is>
      </c>
      <c r="H5" s="6">
        <f>IF(F5="","",IF(F5&gt;=1100,"Oui","Non"))</f>
        <v/>
      </c>
      <c r="I5" s="3" t="inlineStr">
        <is>
          <t>A</t>
        </is>
      </c>
      <c r="J5" s="3" t="inlineStr">
        <is>
          <t>Confirmé</t>
        </is>
      </c>
      <c r="K5" s="3" t="inlineStr">
        <is>
          <t>06 45 67 89 01</t>
        </is>
      </c>
      <c r="L5" s="4" t="inlineStr">
        <is>
          <t>Exemple à remplacer</t>
        </is>
      </c>
    </row>
    <row r="6">
      <c r="A6" s="2">
        <f>IF(B6="","",COUNTA($B$2:B6))</f>
        <v/>
      </c>
      <c r="B6" s="3" t="inlineStr">
        <is>
          <t>Moreau</t>
        </is>
      </c>
      <c r="C6" s="3" t="inlineStr">
        <is>
          <t>Léa</t>
        </is>
      </c>
      <c r="D6" s="4" t="inlineStr">
        <is>
          <t>Bordeaux Girondins TT</t>
        </is>
      </c>
      <c r="E6" s="3" t="inlineStr">
        <is>
          <t>Bordeaux</t>
        </is>
      </c>
      <c r="F6" s="5" t="n">
        <v>1010</v>
      </c>
      <c r="G6" s="3" t="inlineStr">
        <is>
          <t>Junior</t>
        </is>
      </c>
      <c r="H6" s="2">
        <f>IF(F6="","",IF(F6&gt;=1100,"Oui","Non"))</f>
        <v/>
      </c>
      <c r="I6" s="3" t="inlineStr">
        <is>
          <t>B</t>
        </is>
      </c>
      <c r="J6" s="3" t="inlineStr">
        <is>
          <t>Confirmé</t>
        </is>
      </c>
      <c r="K6" s="3" t="inlineStr">
        <is>
          <t>06 56 78 90 12</t>
        </is>
      </c>
      <c r="L6" s="4" t="inlineStr">
        <is>
          <t>Exemple à remplacer</t>
        </is>
      </c>
    </row>
    <row r="7">
      <c r="A7" s="6">
        <f>IF(B7="","",COUNTA($B$2:B7))</f>
        <v/>
      </c>
      <c r="B7" s="3" t="inlineStr">
        <is>
          <t>Petit</t>
        </is>
      </c>
      <c r="C7" s="3" t="inlineStr">
        <is>
          <t>Louis</t>
        </is>
      </c>
      <c r="D7" s="4" t="inlineStr">
        <is>
          <t>Lille Métropole TT</t>
        </is>
      </c>
      <c r="E7" s="3" t="inlineStr">
        <is>
          <t>Lille</t>
        </is>
      </c>
      <c r="F7" s="5" t="n">
        <v>930</v>
      </c>
      <c r="G7" s="3" t="inlineStr">
        <is>
          <t>Senior</t>
        </is>
      </c>
      <c r="H7" s="6">
        <f>IF(F7="","",IF(F7&gt;=1100,"Oui","Non"))</f>
        <v/>
      </c>
      <c r="I7" s="3" t="inlineStr">
        <is>
          <t>B</t>
        </is>
      </c>
      <c r="J7" s="3" t="inlineStr">
        <is>
          <t>Confirmé</t>
        </is>
      </c>
      <c r="K7" s="3" t="inlineStr">
        <is>
          <t>06 67 89 01 23</t>
        </is>
      </c>
      <c r="L7" s="4" t="inlineStr">
        <is>
          <t>Exemple à remplacer</t>
        </is>
      </c>
    </row>
    <row r="8">
      <c r="A8" s="2">
        <f>IF(B8="","",COUNTA($B$2:B8))</f>
        <v/>
      </c>
      <c r="B8" s="3" t="inlineStr">
        <is>
          <t>Garnier</t>
        </is>
      </c>
      <c r="C8" s="3" t="inlineStr">
        <is>
          <t>Chloé</t>
        </is>
      </c>
      <c r="D8" s="4" t="inlineStr">
        <is>
          <t>Nantes Atlantique TT</t>
        </is>
      </c>
      <c r="E8" s="3" t="inlineStr">
        <is>
          <t>Nantes</t>
        </is>
      </c>
      <c r="F8" s="5" t="n">
        <v>870</v>
      </c>
      <c r="G8" s="3" t="inlineStr">
        <is>
          <t>Junior</t>
        </is>
      </c>
      <c r="H8" s="2">
        <f>IF(F8="","",IF(F8&gt;=1100,"Oui","Non"))</f>
        <v/>
      </c>
      <c r="I8" s="3" t="inlineStr">
        <is>
          <t>B</t>
        </is>
      </c>
      <c r="J8" s="3" t="inlineStr">
        <is>
          <t>Confirmé</t>
        </is>
      </c>
      <c r="K8" s="3" t="inlineStr">
        <is>
          <t>06 78 90 12 34</t>
        </is>
      </c>
      <c r="L8" s="4" t="inlineStr">
        <is>
          <t>Exemple à remplacer</t>
        </is>
      </c>
    </row>
    <row r="9">
      <c r="A9" s="6">
        <f>IF(B9="","",COUNTA($B$2:B9))</f>
        <v/>
      </c>
      <c r="B9" s="3" t="inlineStr">
        <is>
          <t>Roux</t>
        </is>
      </c>
      <c r="C9" s="3" t="inlineStr">
        <is>
          <t>Nathan</t>
        </is>
      </c>
      <c r="D9" s="4" t="inlineStr">
        <is>
          <t>Strasbourg TT</t>
        </is>
      </c>
      <c r="E9" s="3" t="inlineStr">
        <is>
          <t>Strasbourg</t>
        </is>
      </c>
      <c r="F9" s="5" t="n">
        <v>1160</v>
      </c>
      <c r="G9" s="3" t="inlineStr">
        <is>
          <t>Senior</t>
        </is>
      </c>
      <c r="H9" s="6">
        <f>IF(F9="","",IF(F9&gt;=1100,"Oui","Non"))</f>
        <v/>
      </c>
      <c r="I9" s="3" t="inlineStr">
        <is>
          <t>B</t>
        </is>
      </c>
      <c r="J9" s="3" t="inlineStr">
        <is>
          <t>Confirmé</t>
        </is>
      </c>
      <c r="K9" s="3" t="inlineStr">
        <is>
          <t>06 89 01 23 45</t>
        </is>
      </c>
      <c r="L9" s="4" t="inlineStr">
        <is>
          <t>Exemple à remplacer</t>
        </is>
      </c>
    </row>
    <row r="10">
      <c r="A10" s="2">
        <f>IF(B10="","",COUNTA($B$2:B10))</f>
        <v/>
      </c>
      <c r="B10" s="3" t="n"/>
      <c r="C10" s="3" t="n"/>
      <c r="D10" s="4" t="n"/>
      <c r="E10" s="3" t="n"/>
      <c r="F10" s="5" t="n"/>
      <c r="G10" s="3" t="n"/>
      <c r="H10" s="2">
        <f>IF(F10="","",IF(F10&gt;=1100,"Oui","Non"))</f>
        <v/>
      </c>
      <c r="I10" s="3" t="n"/>
      <c r="J10" s="3" t="n"/>
      <c r="K10" s="3" t="n"/>
      <c r="L10" s="4" t="n"/>
    </row>
    <row r="11">
      <c r="A11" s="6">
        <f>IF(B11="","",COUNTA($B$2:B11))</f>
        <v/>
      </c>
      <c r="B11" s="3" t="n"/>
      <c r="C11" s="3" t="n"/>
      <c r="D11" s="4" t="n"/>
      <c r="E11" s="3" t="n"/>
      <c r="F11" s="5" t="n"/>
      <c r="G11" s="3" t="n"/>
      <c r="H11" s="6">
        <f>IF(F11="","",IF(F11&gt;=1100,"Oui","Non"))</f>
        <v/>
      </c>
      <c r="I11" s="3" t="n"/>
      <c r="J11" s="3" t="n"/>
      <c r="K11" s="3" t="n"/>
      <c r="L11" s="4" t="n"/>
    </row>
    <row r="12">
      <c r="A12" s="2">
        <f>IF(B12="","",COUNTA($B$2:B12))</f>
        <v/>
      </c>
      <c r="B12" s="3" t="n"/>
      <c r="C12" s="3" t="n"/>
      <c r="D12" s="4" t="n"/>
      <c r="E12" s="3" t="n"/>
      <c r="F12" s="5" t="n"/>
      <c r="G12" s="3" t="n"/>
      <c r="H12" s="2">
        <f>IF(F12="","",IF(F12&gt;=1100,"Oui","Non"))</f>
        <v/>
      </c>
      <c r="I12" s="3" t="n"/>
      <c r="J12" s="3" t="n"/>
      <c r="K12" s="3" t="n"/>
      <c r="L12" s="4" t="n"/>
    </row>
    <row r="13">
      <c r="A13" s="6">
        <f>IF(B13="","",COUNTA($B$2:B13))</f>
        <v/>
      </c>
      <c r="B13" s="3" t="n"/>
      <c r="C13" s="3" t="n"/>
      <c r="D13" s="4" t="n"/>
      <c r="E13" s="3" t="n"/>
      <c r="F13" s="5" t="n"/>
      <c r="G13" s="3" t="n"/>
      <c r="H13" s="6">
        <f>IF(F13="","",IF(F13&gt;=1100,"Oui","Non"))</f>
        <v/>
      </c>
      <c r="I13" s="3" t="n"/>
      <c r="J13" s="3" t="n"/>
      <c r="K13" s="3" t="n"/>
      <c r="L13" s="4" t="n"/>
    </row>
    <row r="14">
      <c r="A14" s="2">
        <f>IF(B14="","",COUNTA($B$2:B14))</f>
        <v/>
      </c>
      <c r="B14" s="3" t="n"/>
      <c r="C14" s="3" t="n"/>
      <c r="D14" s="4" t="n"/>
      <c r="E14" s="3" t="n"/>
      <c r="F14" s="5" t="n"/>
      <c r="G14" s="3" t="n"/>
      <c r="H14" s="2">
        <f>IF(F14="","",IF(F14&gt;=1100,"Oui","Non"))</f>
        <v/>
      </c>
      <c r="I14" s="3" t="n"/>
      <c r="J14" s="3" t="n"/>
      <c r="K14" s="3" t="n"/>
      <c r="L14" s="4" t="n"/>
    </row>
    <row r="15">
      <c r="A15" s="6">
        <f>IF(B15="","",COUNTA($B$2:B15))</f>
        <v/>
      </c>
      <c r="B15" s="3" t="n"/>
      <c r="C15" s="3" t="n"/>
      <c r="D15" s="4" t="n"/>
      <c r="E15" s="3" t="n"/>
      <c r="F15" s="5" t="n"/>
      <c r="G15" s="3" t="n"/>
      <c r="H15" s="6">
        <f>IF(F15="","",IF(F15&gt;=1100,"Oui","Non"))</f>
        <v/>
      </c>
      <c r="I15" s="3" t="n"/>
      <c r="J15" s="3" t="n"/>
      <c r="K15" s="3" t="n"/>
      <c r="L15" s="4" t="n"/>
    </row>
    <row r="16">
      <c r="A16" s="2">
        <f>IF(B16="","",COUNTA($B$2:B16))</f>
        <v/>
      </c>
      <c r="B16" s="3" t="n"/>
      <c r="C16" s="3" t="n"/>
      <c r="D16" s="4" t="n"/>
      <c r="E16" s="3" t="n"/>
      <c r="F16" s="5" t="n"/>
      <c r="G16" s="3" t="n"/>
      <c r="H16" s="2">
        <f>IF(F16="","",IF(F16&gt;=1100,"Oui","Non"))</f>
        <v/>
      </c>
      <c r="I16" s="3" t="n"/>
      <c r="J16" s="3" t="n"/>
      <c r="K16" s="3" t="n"/>
      <c r="L16" s="4" t="n"/>
    </row>
    <row r="17">
      <c r="A17" s="6">
        <f>IF(B17="","",COUNTA($B$2:B17))</f>
        <v/>
      </c>
      <c r="B17" s="3" t="n"/>
      <c r="C17" s="3" t="n"/>
      <c r="D17" s="4" t="n"/>
      <c r="E17" s="3" t="n"/>
      <c r="F17" s="5" t="n"/>
      <c r="G17" s="3" t="n"/>
      <c r="H17" s="6">
        <f>IF(F17="","",IF(F17&gt;=1100,"Oui","Non"))</f>
        <v/>
      </c>
      <c r="I17" s="3" t="n"/>
      <c r="J17" s="3" t="n"/>
      <c r="K17" s="3" t="n"/>
      <c r="L17" s="4" t="n"/>
    </row>
    <row r="18">
      <c r="A18" s="2">
        <f>IF(B18="","",COUNTA($B$2:B18))</f>
        <v/>
      </c>
      <c r="B18" s="3" t="n"/>
      <c r="C18" s="3" t="n"/>
      <c r="D18" s="4" t="n"/>
      <c r="E18" s="3" t="n"/>
      <c r="F18" s="5" t="n"/>
      <c r="G18" s="3" t="n"/>
      <c r="H18" s="2">
        <f>IF(F18="","",IF(F18&gt;=1100,"Oui","Non"))</f>
        <v/>
      </c>
      <c r="I18" s="3" t="n"/>
      <c r="J18" s="3" t="n"/>
      <c r="K18" s="3" t="n"/>
      <c r="L18" s="4" t="n"/>
    </row>
    <row r="19">
      <c r="A19" s="6">
        <f>IF(B19="","",COUNTA($B$2:B19))</f>
        <v/>
      </c>
      <c r="B19" s="3" t="n"/>
      <c r="C19" s="3" t="n"/>
      <c r="D19" s="4" t="n"/>
      <c r="E19" s="3" t="n"/>
      <c r="F19" s="5" t="n"/>
      <c r="G19" s="3" t="n"/>
      <c r="H19" s="6">
        <f>IF(F19="","",IF(F19&gt;=1100,"Oui","Non"))</f>
        <v/>
      </c>
      <c r="I19" s="3" t="n"/>
      <c r="J19" s="3" t="n"/>
      <c r="K19" s="3" t="n"/>
      <c r="L19" s="4" t="n"/>
    </row>
    <row r="20">
      <c r="A20" s="2">
        <f>IF(B20="","",COUNTA($B$2:B20))</f>
        <v/>
      </c>
      <c r="B20" s="3" t="n"/>
      <c r="C20" s="3" t="n"/>
      <c r="D20" s="4" t="n"/>
      <c r="E20" s="3" t="n"/>
      <c r="F20" s="5" t="n"/>
      <c r="G20" s="3" t="n"/>
      <c r="H20" s="2">
        <f>IF(F20="","",IF(F20&gt;=1100,"Oui","Non"))</f>
        <v/>
      </c>
      <c r="I20" s="3" t="n"/>
      <c r="J20" s="3" t="n"/>
      <c r="K20" s="3" t="n"/>
      <c r="L20" s="4" t="n"/>
    </row>
    <row r="21">
      <c r="A21" s="6">
        <f>IF(B21="","",COUNTA($B$2:B21))</f>
        <v/>
      </c>
      <c r="B21" s="3" t="n"/>
      <c r="C21" s="3" t="n"/>
      <c r="D21" s="4" t="n"/>
      <c r="E21" s="3" t="n"/>
      <c r="F21" s="5" t="n"/>
      <c r="G21" s="3" t="n"/>
      <c r="H21" s="6">
        <f>IF(F21="","",IF(F21&gt;=1100,"Oui","Non"))</f>
        <v/>
      </c>
      <c r="I21" s="3" t="n"/>
      <c r="J21" s="3" t="n"/>
      <c r="K21" s="3" t="n"/>
      <c r="L21" s="4" t="n"/>
    </row>
    <row r="22">
      <c r="A22" s="2">
        <f>IF(B22="","",COUNTA($B$2:B22))</f>
        <v/>
      </c>
      <c r="B22" s="3" t="n"/>
      <c r="C22" s="3" t="n"/>
      <c r="D22" s="4" t="n"/>
      <c r="E22" s="3" t="n"/>
      <c r="F22" s="5" t="n"/>
      <c r="G22" s="3" t="n"/>
      <c r="H22" s="2">
        <f>IF(F22="","",IF(F22&gt;=1100,"Oui","Non"))</f>
        <v/>
      </c>
      <c r="I22" s="3" t="n"/>
      <c r="J22" s="3" t="n"/>
      <c r="K22" s="3" t="n"/>
      <c r="L22" s="4" t="n"/>
    </row>
    <row r="23">
      <c r="A23" s="6">
        <f>IF(B23="","",COUNTA($B$2:B23))</f>
        <v/>
      </c>
      <c r="B23" s="3" t="n"/>
      <c r="C23" s="3" t="n"/>
      <c r="D23" s="4" t="n"/>
      <c r="E23" s="3" t="n"/>
      <c r="F23" s="5" t="n"/>
      <c r="G23" s="3" t="n"/>
      <c r="H23" s="6">
        <f>IF(F23="","",IF(F23&gt;=1100,"Oui","Non"))</f>
        <v/>
      </c>
      <c r="I23" s="3" t="n"/>
      <c r="J23" s="3" t="n"/>
      <c r="K23" s="3" t="n"/>
      <c r="L23" s="4" t="n"/>
    </row>
    <row r="24">
      <c r="A24" s="2">
        <f>IF(B24="","",COUNTA($B$2:B24))</f>
        <v/>
      </c>
      <c r="B24" s="3" t="n"/>
      <c r="C24" s="3" t="n"/>
      <c r="D24" s="4" t="n"/>
      <c r="E24" s="3" t="n"/>
      <c r="F24" s="5" t="n"/>
      <c r="G24" s="3" t="n"/>
      <c r="H24" s="2">
        <f>IF(F24="","",IF(F24&gt;=1100,"Oui","Non"))</f>
        <v/>
      </c>
      <c r="I24" s="3" t="n"/>
      <c r="J24" s="3" t="n"/>
      <c r="K24" s="3" t="n"/>
      <c r="L24" s="4" t="n"/>
    </row>
    <row r="25">
      <c r="A25" s="6">
        <f>IF(B25="","",COUNTA($B$2:B25))</f>
        <v/>
      </c>
      <c r="B25" s="3" t="n"/>
      <c r="C25" s="3" t="n"/>
      <c r="D25" s="4" t="n"/>
      <c r="E25" s="3" t="n"/>
      <c r="F25" s="5" t="n"/>
      <c r="G25" s="3" t="n"/>
      <c r="H25" s="6">
        <f>IF(F25="","",IF(F25&gt;=1100,"Oui","Non"))</f>
        <v/>
      </c>
      <c r="I25" s="3" t="n"/>
      <c r="J25" s="3" t="n"/>
      <c r="K25" s="3" t="n"/>
      <c r="L25" s="4" t="n"/>
    </row>
    <row r="26">
      <c r="A26" s="2">
        <f>IF(B26="","",COUNTA($B$2:B26))</f>
        <v/>
      </c>
      <c r="B26" s="3" t="n"/>
      <c r="C26" s="3" t="n"/>
      <c r="D26" s="4" t="n"/>
      <c r="E26" s="3" t="n"/>
      <c r="F26" s="5" t="n"/>
      <c r="G26" s="3" t="n"/>
      <c r="H26" s="2">
        <f>IF(F26="","",IF(F26&gt;=1100,"Oui","Non"))</f>
        <v/>
      </c>
      <c r="I26" s="3" t="n"/>
      <c r="J26" s="3" t="n"/>
      <c r="K26" s="3" t="n"/>
      <c r="L26" s="4" t="n"/>
    </row>
    <row r="27">
      <c r="A27" s="6">
        <f>IF(B27="","",COUNTA($B$2:B27))</f>
        <v/>
      </c>
      <c r="B27" s="3" t="n"/>
      <c r="C27" s="3" t="n"/>
      <c r="D27" s="4" t="n"/>
      <c r="E27" s="3" t="n"/>
      <c r="F27" s="5" t="n"/>
      <c r="G27" s="3" t="n"/>
      <c r="H27" s="6">
        <f>IF(F27="","",IF(F27&gt;=1100,"Oui","Non"))</f>
        <v/>
      </c>
      <c r="I27" s="3" t="n"/>
      <c r="J27" s="3" t="n"/>
      <c r="K27" s="3" t="n"/>
      <c r="L27" s="4" t="n"/>
    </row>
    <row r="28">
      <c r="A28" s="2">
        <f>IF(B28="","",COUNTA($B$2:B28))</f>
        <v/>
      </c>
      <c r="B28" s="3" t="n"/>
      <c r="C28" s="3" t="n"/>
      <c r="D28" s="4" t="n"/>
      <c r="E28" s="3" t="n"/>
      <c r="F28" s="5" t="n"/>
      <c r="G28" s="3" t="n"/>
      <c r="H28" s="2">
        <f>IF(F28="","",IF(F28&gt;=1100,"Oui","Non"))</f>
        <v/>
      </c>
      <c r="I28" s="3" t="n"/>
      <c r="J28" s="3" t="n"/>
      <c r="K28" s="3" t="n"/>
      <c r="L28" s="4" t="n"/>
    </row>
    <row r="29">
      <c r="A29" s="6">
        <f>IF(B29="","",COUNTA($B$2:B29))</f>
        <v/>
      </c>
      <c r="B29" s="3" t="n"/>
      <c r="C29" s="3" t="n"/>
      <c r="D29" s="4" t="n"/>
      <c r="E29" s="3" t="n"/>
      <c r="F29" s="5" t="n"/>
      <c r="G29" s="3" t="n"/>
      <c r="H29" s="6">
        <f>IF(F29="","",IF(F29&gt;=1100,"Oui","Non"))</f>
        <v/>
      </c>
      <c r="I29" s="3" t="n"/>
      <c r="J29" s="3" t="n"/>
      <c r="K29" s="3" t="n"/>
      <c r="L29" s="4" t="n"/>
    </row>
    <row r="30">
      <c r="A30" s="2">
        <f>IF(B30="","",COUNTA($B$2:B30))</f>
        <v/>
      </c>
      <c r="B30" s="3" t="n"/>
      <c r="C30" s="3" t="n"/>
      <c r="D30" s="4" t="n"/>
      <c r="E30" s="3" t="n"/>
      <c r="F30" s="5" t="n"/>
      <c r="G30" s="3" t="n"/>
      <c r="H30" s="2">
        <f>IF(F30="","",IF(F30&gt;=1100,"Oui","Non"))</f>
        <v/>
      </c>
      <c r="I30" s="3" t="n"/>
      <c r="J30" s="3" t="n"/>
      <c r="K30" s="3" t="n"/>
      <c r="L30" s="4" t="n"/>
    </row>
    <row r="31">
      <c r="A31" s="6">
        <f>IF(B31="","",COUNTA($B$2:B31))</f>
        <v/>
      </c>
      <c r="B31" s="3" t="n"/>
      <c r="C31" s="3" t="n"/>
      <c r="D31" s="4" t="n"/>
      <c r="E31" s="3" t="n"/>
      <c r="F31" s="5" t="n"/>
      <c r="G31" s="3" t="n"/>
      <c r="H31" s="6">
        <f>IF(F31="","",IF(F31&gt;=1100,"Oui","Non"))</f>
        <v/>
      </c>
      <c r="I31" s="3" t="n"/>
      <c r="J31" s="3" t="n"/>
      <c r="K31" s="3" t="n"/>
      <c r="L31" s="4" t="n"/>
    </row>
    <row r="32">
      <c r="A32" s="2">
        <f>IF(B32="","",COUNTA($B$2:B32))</f>
        <v/>
      </c>
      <c r="B32" s="3" t="n"/>
      <c r="C32" s="3" t="n"/>
      <c r="D32" s="4" t="n"/>
      <c r="E32" s="3" t="n"/>
      <c r="F32" s="5" t="n"/>
      <c r="G32" s="3" t="n"/>
      <c r="H32" s="2">
        <f>IF(F32="","",IF(F32&gt;=1100,"Oui","Non"))</f>
        <v/>
      </c>
      <c r="I32" s="3" t="n"/>
      <c r="J32" s="3" t="n"/>
      <c r="K32" s="3" t="n"/>
      <c r="L32" s="4" t="n"/>
    </row>
    <row r="33">
      <c r="A33" s="6">
        <f>IF(B33="","",COUNTA($B$2:B33))</f>
        <v/>
      </c>
      <c r="B33" s="3" t="n"/>
      <c r="C33" s="3" t="n"/>
      <c r="D33" s="4" t="n"/>
      <c r="E33" s="3" t="n"/>
      <c r="F33" s="5" t="n"/>
      <c r="G33" s="3" t="n"/>
      <c r="H33" s="6">
        <f>IF(F33="","",IF(F33&gt;=1100,"Oui","Non"))</f>
        <v/>
      </c>
      <c r="I33" s="3" t="n"/>
      <c r="J33" s="3" t="n"/>
      <c r="K33" s="3" t="n"/>
      <c r="L33" s="4" t="n"/>
    </row>
    <row r="34">
      <c r="A34" s="2">
        <f>IF(B34="","",COUNTA($B$2:B34))</f>
        <v/>
      </c>
      <c r="B34" s="3" t="n"/>
      <c r="C34" s="3" t="n"/>
      <c r="D34" s="4" t="n"/>
      <c r="E34" s="3" t="n"/>
      <c r="F34" s="5" t="n"/>
      <c r="G34" s="3" t="n"/>
      <c r="H34" s="2">
        <f>IF(F34="","",IF(F34&gt;=1100,"Oui","Non"))</f>
        <v/>
      </c>
      <c r="I34" s="3" t="n"/>
      <c r="J34" s="3" t="n"/>
      <c r="K34" s="3" t="n"/>
      <c r="L34" s="4" t="n"/>
    </row>
    <row r="35">
      <c r="A35" s="6">
        <f>IF(B35="","",COUNTA($B$2:B35))</f>
        <v/>
      </c>
      <c r="B35" s="3" t="n"/>
      <c r="C35" s="3" t="n"/>
      <c r="D35" s="4" t="n"/>
      <c r="E35" s="3" t="n"/>
      <c r="F35" s="5" t="n"/>
      <c r="G35" s="3" t="n"/>
      <c r="H35" s="6">
        <f>IF(F35="","",IF(F35&gt;=1100,"Oui","Non"))</f>
        <v/>
      </c>
      <c r="I35" s="3" t="n"/>
      <c r="J35" s="3" t="n"/>
      <c r="K35" s="3" t="n"/>
      <c r="L35" s="4" t="n"/>
    </row>
    <row r="36">
      <c r="A36" s="2">
        <f>IF(B36="","",COUNTA($B$2:B36))</f>
        <v/>
      </c>
      <c r="B36" s="3" t="n"/>
      <c r="C36" s="3" t="n"/>
      <c r="D36" s="4" t="n"/>
      <c r="E36" s="3" t="n"/>
      <c r="F36" s="5" t="n"/>
      <c r="G36" s="3" t="n"/>
      <c r="H36" s="2">
        <f>IF(F36="","",IF(F36&gt;=1100,"Oui","Non"))</f>
        <v/>
      </c>
      <c r="I36" s="3" t="n"/>
      <c r="J36" s="3" t="n"/>
      <c r="K36" s="3" t="n"/>
      <c r="L36" s="4" t="n"/>
    </row>
    <row r="37">
      <c r="A37" s="6">
        <f>IF(B37="","",COUNTA($B$2:B37))</f>
        <v/>
      </c>
      <c r="B37" s="3" t="n"/>
      <c r="C37" s="3" t="n"/>
      <c r="D37" s="4" t="n"/>
      <c r="E37" s="3" t="n"/>
      <c r="F37" s="5" t="n"/>
      <c r="G37" s="3" t="n"/>
      <c r="H37" s="6">
        <f>IF(F37="","",IF(F37&gt;=1100,"Oui","Non"))</f>
        <v/>
      </c>
      <c r="I37" s="3" t="n"/>
      <c r="J37" s="3" t="n"/>
      <c r="K37" s="3" t="n"/>
      <c r="L37" s="4" t="n"/>
    </row>
    <row r="38">
      <c r="A38" s="2">
        <f>IF(B38="","",COUNTA($B$2:B38))</f>
        <v/>
      </c>
      <c r="B38" s="3" t="n"/>
      <c r="C38" s="3" t="n"/>
      <c r="D38" s="4" t="n"/>
      <c r="E38" s="3" t="n"/>
      <c r="F38" s="5" t="n"/>
      <c r="G38" s="3" t="n"/>
      <c r="H38" s="2">
        <f>IF(F38="","",IF(F38&gt;=1100,"Oui","Non"))</f>
        <v/>
      </c>
      <c r="I38" s="3" t="n"/>
      <c r="J38" s="3" t="n"/>
      <c r="K38" s="3" t="n"/>
      <c r="L38" s="4" t="n"/>
    </row>
    <row r="39">
      <c r="A39" s="6">
        <f>IF(B39="","",COUNTA($B$2:B39))</f>
        <v/>
      </c>
      <c r="B39" s="3" t="n"/>
      <c r="C39" s="3" t="n"/>
      <c r="D39" s="4" t="n"/>
      <c r="E39" s="3" t="n"/>
      <c r="F39" s="5" t="n"/>
      <c r="G39" s="3" t="n"/>
      <c r="H39" s="6">
        <f>IF(F39="","",IF(F39&gt;=1100,"Oui","Non"))</f>
        <v/>
      </c>
      <c r="I39" s="3" t="n"/>
      <c r="J39" s="3" t="n"/>
      <c r="K39" s="3" t="n"/>
      <c r="L39" s="4" t="n"/>
    </row>
    <row r="40">
      <c r="A40" s="2">
        <f>IF(B40="","",COUNTA($B$2:B40))</f>
        <v/>
      </c>
      <c r="B40" s="3" t="n"/>
      <c r="C40" s="3" t="n"/>
      <c r="D40" s="4" t="n"/>
      <c r="E40" s="3" t="n"/>
      <c r="F40" s="5" t="n"/>
      <c r="G40" s="3" t="n"/>
      <c r="H40" s="2">
        <f>IF(F40="","",IF(F40&gt;=1100,"Oui","Non"))</f>
        <v/>
      </c>
      <c r="I40" s="3" t="n"/>
      <c r="J40" s="3" t="n"/>
      <c r="K40" s="3" t="n"/>
      <c r="L40" s="4" t="n"/>
    </row>
    <row r="41">
      <c r="A41" s="6">
        <f>IF(B41="","",COUNTA($B$2:B41))</f>
        <v/>
      </c>
      <c r="B41" s="3" t="n"/>
      <c r="C41" s="3" t="n"/>
      <c r="D41" s="4" t="n"/>
      <c r="E41" s="3" t="n"/>
      <c r="F41" s="5" t="n"/>
      <c r="G41" s="3" t="n"/>
      <c r="H41" s="6">
        <f>IF(F41="","",IF(F41&gt;=1100,"Oui","Non"))</f>
        <v/>
      </c>
      <c r="I41" s="3" t="n"/>
      <c r="J41" s="3" t="n"/>
      <c r="K41" s="3" t="n"/>
      <c r="L41" s="4" t="n"/>
    </row>
    <row r="42">
      <c r="A42" s="2">
        <f>IF(B42="","",COUNTA($B$2:B42))</f>
        <v/>
      </c>
      <c r="B42" s="3" t="n"/>
      <c r="C42" s="3" t="n"/>
      <c r="D42" s="4" t="n"/>
      <c r="E42" s="3" t="n"/>
      <c r="F42" s="5" t="n"/>
      <c r="G42" s="3" t="n"/>
      <c r="H42" s="2">
        <f>IF(F42="","",IF(F42&gt;=1100,"Oui","Non"))</f>
        <v/>
      </c>
      <c r="I42" s="3" t="n"/>
      <c r="J42" s="3" t="n"/>
      <c r="K42" s="3" t="n"/>
      <c r="L42" s="4" t="n"/>
    </row>
    <row r="43">
      <c r="A43" s="6">
        <f>IF(B43="","",COUNTA($B$2:B43))</f>
        <v/>
      </c>
      <c r="B43" s="3" t="n"/>
      <c r="C43" s="3" t="n"/>
      <c r="D43" s="4" t="n"/>
      <c r="E43" s="3" t="n"/>
      <c r="F43" s="5" t="n"/>
      <c r="G43" s="3" t="n"/>
      <c r="H43" s="6">
        <f>IF(F43="","",IF(F43&gt;=1100,"Oui","Non"))</f>
        <v/>
      </c>
      <c r="I43" s="3" t="n"/>
      <c r="J43" s="3" t="n"/>
      <c r="K43" s="3" t="n"/>
      <c r="L43" s="4" t="n"/>
    </row>
    <row r="44">
      <c r="A44" s="2">
        <f>IF(B44="","",COUNTA($B$2:B44))</f>
        <v/>
      </c>
      <c r="B44" s="3" t="n"/>
      <c r="C44" s="3" t="n"/>
      <c r="D44" s="4" t="n"/>
      <c r="E44" s="3" t="n"/>
      <c r="F44" s="5" t="n"/>
      <c r="G44" s="3" t="n"/>
      <c r="H44" s="2">
        <f>IF(F44="","",IF(F44&gt;=1100,"Oui","Non"))</f>
        <v/>
      </c>
      <c r="I44" s="3" t="n"/>
      <c r="J44" s="3" t="n"/>
      <c r="K44" s="3" t="n"/>
      <c r="L44" s="4" t="n"/>
    </row>
    <row r="45">
      <c r="A45" s="6">
        <f>IF(B45="","",COUNTA($B$2:B45))</f>
        <v/>
      </c>
      <c r="B45" s="3" t="n"/>
      <c r="C45" s="3" t="n"/>
      <c r="D45" s="4" t="n"/>
      <c r="E45" s="3" t="n"/>
      <c r="F45" s="5" t="n"/>
      <c r="G45" s="3" t="n"/>
      <c r="H45" s="6">
        <f>IF(F45="","",IF(F45&gt;=1100,"Oui","Non"))</f>
        <v/>
      </c>
      <c r="I45" s="3" t="n"/>
      <c r="J45" s="3" t="n"/>
      <c r="K45" s="3" t="n"/>
      <c r="L45" s="4" t="n"/>
    </row>
    <row r="46">
      <c r="A46" s="2">
        <f>IF(B46="","",COUNTA($B$2:B46))</f>
        <v/>
      </c>
      <c r="B46" s="3" t="n"/>
      <c r="C46" s="3" t="n"/>
      <c r="D46" s="4" t="n"/>
      <c r="E46" s="3" t="n"/>
      <c r="F46" s="5" t="n"/>
      <c r="G46" s="3" t="n"/>
      <c r="H46" s="2">
        <f>IF(F46="","",IF(F46&gt;=1100,"Oui","Non"))</f>
        <v/>
      </c>
      <c r="I46" s="3" t="n"/>
      <c r="J46" s="3" t="n"/>
      <c r="K46" s="3" t="n"/>
      <c r="L46" s="4" t="n"/>
    </row>
    <row r="47">
      <c r="A47" s="6">
        <f>IF(B47="","",COUNTA($B$2:B47))</f>
        <v/>
      </c>
      <c r="B47" s="3" t="n"/>
      <c r="C47" s="3" t="n"/>
      <c r="D47" s="4" t="n"/>
      <c r="E47" s="3" t="n"/>
      <c r="F47" s="5" t="n"/>
      <c r="G47" s="3" t="n"/>
      <c r="H47" s="6">
        <f>IF(F47="","",IF(F47&gt;=1100,"Oui","Non"))</f>
        <v/>
      </c>
      <c r="I47" s="3" t="n"/>
      <c r="J47" s="3" t="n"/>
      <c r="K47" s="3" t="n"/>
      <c r="L47" s="4" t="n"/>
    </row>
    <row r="48">
      <c r="A48" s="2">
        <f>IF(B48="","",COUNTA($B$2:B48))</f>
        <v/>
      </c>
      <c r="B48" s="3" t="n"/>
      <c r="C48" s="3" t="n"/>
      <c r="D48" s="4" t="n"/>
      <c r="E48" s="3" t="n"/>
      <c r="F48" s="5" t="n"/>
      <c r="G48" s="3" t="n"/>
      <c r="H48" s="2">
        <f>IF(F48="","",IF(F48&gt;=1100,"Oui","Non"))</f>
        <v/>
      </c>
      <c r="I48" s="3" t="n"/>
      <c r="J48" s="3" t="n"/>
      <c r="K48" s="3" t="n"/>
      <c r="L48" s="4" t="n"/>
    </row>
    <row r="49">
      <c r="A49" s="6">
        <f>IF(B49="","",COUNTA($B$2:B49))</f>
        <v/>
      </c>
      <c r="B49" s="3" t="n"/>
      <c r="C49" s="3" t="n"/>
      <c r="D49" s="4" t="n"/>
      <c r="E49" s="3" t="n"/>
      <c r="F49" s="5" t="n"/>
      <c r="G49" s="3" t="n"/>
      <c r="H49" s="6">
        <f>IF(F49="","",IF(F49&gt;=1100,"Oui","Non"))</f>
        <v/>
      </c>
      <c r="I49" s="3" t="n"/>
      <c r="J49" s="3" t="n"/>
      <c r="K49" s="3" t="n"/>
      <c r="L49" s="4" t="n"/>
    </row>
    <row r="50">
      <c r="A50" s="2">
        <f>IF(B50="","",COUNTA($B$2:B50))</f>
        <v/>
      </c>
      <c r="B50" s="3" t="n"/>
      <c r="C50" s="3" t="n"/>
      <c r="D50" s="4" t="n"/>
      <c r="E50" s="3" t="n"/>
      <c r="F50" s="5" t="n"/>
      <c r="G50" s="3" t="n"/>
      <c r="H50" s="2">
        <f>IF(F50="","",IF(F50&gt;=1100,"Oui","Non"))</f>
        <v/>
      </c>
      <c r="I50" s="3" t="n"/>
      <c r="J50" s="3" t="n"/>
      <c r="K50" s="3" t="n"/>
      <c r="L50" s="4" t="n"/>
    </row>
    <row r="51">
      <c r="A51" s="6">
        <f>IF(B51="","",COUNTA($B$2:B51))</f>
        <v/>
      </c>
      <c r="B51" s="3" t="n"/>
      <c r="C51" s="3" t="n"/>
      <c r="D51" s="4" t="n"/>
      <c r="E51" s="3" t="n"/>
      <c r="F51" s="5" t="n"/>
      <c r="G51" s="3" t="n"/>
      <c r="H51" s="6">
        <f>IF(F51="","",IF(F51&gt;=1100,"Oui","Non"))</f>
        <v/>
      </c>
      <c r="I51" s="3" t="n"/>
      <c r="J51" s="3" t="n"/>
      <c r="K51" s="3" t="n"/>
      <c r="L51" s="4" t="n"/>
    </row>
    <row r="52">
      <c r="A52" s="2">
        <f>IF(B52="","",COUNTA($B$2:B52))</f>
        <v/>
      </c>
      <c r="B52" s="3" t="n"/>
      <c r="C52" s="3" t="n"/>
      <c r="D52" s="4" t="n"/>
      <c r="E52" s="3" t="n"/>
      <c r="F52" s="5" t="n"/>
      <c r="G52" s="3" t="n"/>
      <c r="H52" s="2">
        <f>IF(F52="","",IF(F52&gt;=1100,"Oui","Non"))</f>
        <v/>
      </c>
      <c r="I52" s="3" t="n"/>
      <c r="J52" s="3" t="n"/>
      <c r="K52" s="3" t="n"/>
      <c r="L52" s="4" t="n"/>
    </row>
    <row r="53">
      <c r="A53" s="6">
        <f>IF(B53="","",COUNTA($B$2:B53))</f>
        <v/>
      </c>
      <c r="B53" s="3" t="n"/>
      <c r="C53" s="3" t="n"/>
      <c r="D53" s="4" t="n"/>
      <c r="E53" s="3" t="n"/>
      <c r="F53" s="5" t="n"/>
      <c r="G53" s="3" t="n"/>
      <c r="H53" s="6">
        <f>IF(F53="","",IF(F53&gt;=1100,"Oui","Non"))</f>
        <v/>
      </c>
      <c r="I53" s="3" t="n"/>
      <c r="J53" s="3" t="n"/>
      <c r="K53" s="3" t="n"/>
      <c r="L53" s="4" t="n"/>
    </row>
    <row r="54">
      <c r="A54" s="2">
        <f>IF(B54="","",COUNTA($B$2:B54))</f>
        <v/>
      </c>
      <c r="B54" s="3" t="n"/>
      <c r="C54" s="3" t="n"/>
      <c r="D54" s="4" t="n"/>
      <c r="E54" s="3" t="n"/>
      <c r="F54" s="5" t="n"/>
      <c r="G54" s="3" t="n"/>
      <c r="H54" s="2">
        <f>IF(F54="","",IF(F54&gt;=1100,"Oui","Non"))</f>
        <v/>
      </c>
      <c r="I54" s="3" t="n"/>
      <c r="J54" s="3" t="n"/>
      <c r="K54" s="3" t="n"/>
      <c r="L54" s="4" t="n"/>
    </row>
    <row r="55">
      <c r="A55" s="6">
        <f>IF(B55="","",COUNTA($B$2:B55))</f>
        <v/>
      </c>
      <c r="B55" s="3" t="n"/>
      <c r="C55" s="3" t="n"/>
      <c r="D55" s="4" t="n"/>
      <c r="E55" s="3" t="n"/>
      <c r="F55" s="5" t="n"/>
      <c r="G55" s="3" t="n"/>
      <c r="H55" s="6">
        <f>IF(F55="","",IF(F55&gt;=1100,"Oui","Non"))</f>
        <v/>
      </c>
      <c r="I55" s="3" t="n"/>
      <c r="J55" s="3" t="n"/>
      <c r="K55" s="3" t="n"/>
      <c r="L55" s="4" t="n"/>
    </row>
    <row r="56">
      <c r="A56" s="2">
        <f>IF(B56="","",COUNTA($B$2:B56))</f>
        <v/>
      </c>
      <c r="B56" s="3" t="n"/>
      <c r="C56" s="3" t="n"/>
      <c r="D56" s="4" t="n"/>
      <c r="E56" s="3" t="n"/>
      <c r="F56" s="5" t="n"/>
      <c r="G56" s="3" t="n"/>
      <c r="H56" s="2">
        <f>IF(F56="","",IF(F56&gt;=1100,"Oui","Non"))</f>
        <v/>
      </c>
      <c r="I56" s="3" t="n"/>
      <c r="J56" s="3" t="n"/>
      <c r="K56" s="3" t="n"/>
      <c r="L56" s="4" t="n"/>
    </row>
    <row r="57">
      <c r="A57" s="6">
        <f>IF(B57="","",COUNTA($B$2:B57))</f>
        <v/>
      </c>
      <c r="B57" s="3" t="n"/>
      <c r="C57" s="3" t="n"/>
      <c r="D57" s="4" t="n"/>
      <c r="E57" s="3" t="n"/>
      <c r="F57" s="5" t="n"/>
      <c r="G57" s="3" t="n"/>
      <c r="H57" s="6">
        <f>IF(F57="","",IF(F57&gt;=1100,"Oui","Non"))</f>
        <v/>
      </c>
      <c r="I57" s="3" t="n"/>
      <c r="J57" s="3" t="n"/>
      <c r="K57" s="3" t="n"/>
      <c r="L57" s="4" t="n"/>
    </row>
    <row r="58">
      <c r="A58" s="2">
        <f>IF(B58="","",COUNTA($B$2:B58))</f>
        <v/>
      </c>
      <c r="B58" s="3" t="n"/>
      <c r="C58" s="3" t="n"/>
      <c r="D58" s="4" t="n"/>
      <c r="E58" s="3" t="n"/>
      <c r="F58" s="5" t="n"/>
      <c r="G58" s="3" t="n"/>
      <c r="H58" s="2">
        <f>IF(F58="","",IF(F58&gt;=1100,"Oui","Non"))</f>
        <v/>
      </c>
      <c r="I58" s="3" t="n"/>
      <c r="J58" s="3" t="n"/>
      <c r="K58" s="3" t="n"/>
      <c r="L58" s="4" t="n"/>
    </row>
    <row r="59">
      <c r="A59" s="6">
        <f>IF(B59="","",COUNTA($B$2:B59))</f>
        <v/>
      </c>
      <c r="B59" s="3" t="n"/>
      <c r="C59" s="3" t="n"/>
      <c r="D59" s="4" t="n"/>
      <c r="E59" s="3" t="n"/>
      <c r="F59" s="5" t="n"/>
      <c r="G59" s="3" t="n"/>
      <c r="H59" s="6">
        <f>IF(F59="","",IF(F59&gt;=1100,"Oui","Non"))</f>
        <v/>
      </c>
      <c r="I59" s="3" t="n"/>
      <c r="J59" s="3" t="n"/>
      <c r="K59" s="3" t="n"/>
      <c r="L59" s="4" t="n"/>
    </row>
    <row r="60">
      <c r="A60" s="2">
        <f>IF(B60="","",COUNTA($B$2:B60))</f>
        <v/>
      </c>
      <c r="B60" s="3" t="n"/>
      <c r="C60" s="3" t="n"/>
      <c r="D60" s="4" t="n"/>
      <c r="E60" s="3" t="n"/>
      <c r="F60" s="5" t="n"/>
      <c r="G60" s="3" t="n"/>
      <c r="H60" s="2">
        <f>IF(F60="","",IF(F60&gt;=1100,"Oui","Non"))</f>
        <v/>
      </c>
      <c r="I60" s="3" t="n"/>
      <c r="J60" s="3" t="n"/>
      <c r="K60" s="3" t="n"/>
      <c r="L60" s="4" t="n"/>
    </row>
    <row r="61">
      <c r="A61" s="6">
        <f>IF(B61="","",COUNTA($B$2:B61))</f>
        <v/>
      </c>
      <c r="B61" s="3" t="n"/>
      <c r="C61" s="3" t="n"/>
      <c r="D61" s="4" t="n"/>
      <c r="E61" s="3" t="n"/>
      <c r="F61" s="5" t="n"/>
      <c r="G61" s="3" t="n"/>
      <c r="H61" s="6">
        <f>IF(F61="","",IF(F61&gt;=1100,"Oui","Non"))</f>
        <v/>
      </c>
      <c r="I61" s="3" t="n"/>
      <c r="J61" s="3" t="n"/>
      <c r="K61" s="3" t="n"/>
      <c r="L61" s="4" t="n"/>
    </row>
    <row r="62">
      <c r="A62" s="2">
        <f>IF(B62="","",COUNTA($B$2:B62))</f>
        <v/>
      </c>
      <c r="B62" s="3" t="n"/>
      <c r="C62" s="3" t="n"/>
      <c r="D62" s="4" t="n"/>
      <c r="E62" s="3" t="n"/>
      <c r="F62" s="5" t="n"/>
      <c r="G62" s="3" t="n"/>
      <c r="H62" s="2">
        <f>IF(F62="","",IF(F62&gt;=1100,"Oui","Non"))</f>
        <v/>
      </c>
      <c r="I62" s="3" t="n"/>
      <c r="J62" s="3" t="n"/>
      <c r="K62" s="3" t="n"/>
      <c r="L62" s="4" t="n"/>
    </row>
    <row r="63">
      <c r="A63" s="6">
        <f>IF(B63="","",COUNTA($B$2:B63))</f>
        <v/>
      </c>
      <c r="B63" s="3" t="n"/>
      <c r="C63" s="3" t="n"/>
      <c r="D63" s="4" t="n"/>
      <c r="E63" s="3" t="n"/>
      <c r="F63" s="5" t="n"/>
      <c r="G63" s="3" t="n"/>
      <c r="H63" s="6">
        <f>IF(F63="","",IF(F63&gt;=1100,"Oui","Non"))</f>
        <v/>
      </c>
      <c r="I63" s="3" t="n"/>
      <c r="J63" s="3" t="n"/>
      <c r="K63" s="3" t="n"/>
      <c r="L63" s="4" t="n"/>
    </row>
    <row r="64">
      <c r="A64" s="2">
        <f>IF(B64="","",COUNTA($B$2:B64))</f>
        <v/>
      </c>
      <c r="B64" s="3" t="n"/>
      <c r="C64" s="3" t="n"/>
      <c r="D64" s="4" t="n"/>
      <c r="E64" s="3" t="n"/>
      <c r="F64" s="5" t="n"/>
      <c r="G64" s="3" t="n"/>
      <c r="H64" s="2">
        <f>IF(F64="","",IF(F64&gt;=1100,"Oui","Non"))</f>
        <v/>
      </c>
      <c r="I64" s="3" t="n"/>
      <c r="J64" s="3" t="n"/>
      <c r="K64" s="3" t="n"/>
      <c r="L64" s="4" t="n"/>
    </row>
    <row r="65">
      <c r="A65" s="6">
        <f>IF(B65="","",COUNTA($B$2:B65))</f>
        <v/>
      </c>
      <c r="B65" s="3" t="n"/>
      <c r="C65" s="3" t="n"/>
      <c r="D65" s="4" t="n"/>
      <c r="E65" s="3" t="n"/>
      <c r="F65" s="5" t="n"/>
      <c r="G65" s="3" t="n"/>
      <c r="H65" s="6">
        <f>IF(F65="","",IF(F65&gt;=1100,"Oui","Non"))</f>
        <v/>
      </c>
      <c r="I65" s="3" t="n"/>
      <c r="J65" s="3" t="n"/>
      <c r="K65" s="3" t="n"/>
      <c r="L65" s="4" t="n"/>
    </row>
    <row r="66">
      <c r="A66" s="2">
        <f>IF(B66="","",COUNTA($B$2:B66))</f>
        <v/>
      </c>
      <c r="B66" s="3" t="n"/>
      <c r="C66" s="3" t="n"/>
      <c r="D66" s="4" t="n"/>
      <c r="E66" s="3" t="n"/>
      <c r="F66" s="5" t="n"/>
      <c r="G66" s="3" t="n"/>
      <c r="H66" s="2">
        <f>IF(F66="","",IF(F66&gt;=1100,"Oui","Non"))</f>
        <v/>
      </c>
      <c r="I66" s="3" t="n"/>
      <c r="J66" s="3" t="n"/>
      <c r="K66" s="3" t="n"/>
      <c r="L66" s="4" t="n"/>
    </row>
    <row r="67">
      <c r="A67" s="6">
        <f>IF(B67="","",COUNTA($B$2:B67))</f>
        <v/>
      </c>
      <c r="B67" s="3" t="n"/>
      <c r="C67" s="3" t="n"/>
      <c r="D67" s="4" t="n"/>
      <c r="E67" s="3" t="n"/>
      <c r="F67" s="5" t="n"/>
      <c r="G67" s="3" t="n"/>
      <c r="H67" s="6">
        <f>IF(F67="","",IF(F67&gt;=1100,"Oui","Non"))</f>
        <v/>
      </c>
      <c r="I67" s="3" t="n"/>
      <c r="J67" s="3" t="n"/>
      <c r="K67" s="3" t="n"/>
      <c r="L67" s="4" t="n"/>
    </row>
    <row r="68">
      <c r="A68" s="2">
        <f>IF(B68="","",COUNTA($B$2:B68))</f>
        <v/>
      </c>
      <c r="B68" s="3" t="n"/>
      <c r="C68" s="3" t="n"/>
      <c r="D68" s="4" t="n"/>
      <c r="E68" s="3" t="n"/>
      <c r="F68" s="5" t="n"/>
      <c r="G68" s="3" t="n"/>
      <c r="H68" s="2">
        <f>IF(F68="","",IF(F68&gt;=1100,"Oui","Non"))</f>
        <v/>
      </c>
      <c r="I68" s="3" t="n"/>
      <c r="J68" s="3" t="n"/>
      <c r="K68" s="3" t="n"/>
      <c r="L68" s="4" t="n"/>
    </row>
    <row r="69">
      <c r="A69" s="6">
        <f>IF(B69="","",COUNTA($B$2:B69))</f>
        <v/>
      </c>
      <c r="B69" s="3" t="n"/>
      <c r="C69" s="3" t="n"/>
      <c r="D69" s="4" t="n"/>
      <c r="E69" s="3" t="n"/>
      <c r="F69" s="5" t="n"/>
      <c r="G69" s="3" t="n"/>
      <c r="H69" s="6">
        <f>IF(F69="","",IF(F69&gt;=1100,"Oui","Non"))</f>
        <v/>
      </c>
      <c r="I69" s="3" t="n"/>
      <c r="J69" s="3" t="n"/>
      <c r="K69" s="3" t="n"/>
      <c r="L69" s="4" t="n"/>
    </row>
    <row r="70">
      <c r="A70" s="2">
        <f>IF(B70="","",COUNTA($B$2:B70))</f>
        <v/>
      </c>
      <c r="B70" s="3" t="n"/>
      <c r="C70" s="3" t="n"/>
      <c r="D70" s="4" t="n"/>
      <c r="E70" s="3" t="n"/>
      <c r="F70" s="5" t="n"/>
      <c r="G70" s="3" t="n"/>
      <c r="H70" s="2">
        <f>IF(F70="","",IF(F70&gt;=1100,"Oui","Non"))</f>
        <v/>
      </c>
      <c r="I70" s="3" t="n"/>
      <c r="J70" s="3" t="n"/>
      <c r="K70" s="3" t="n"/>
      <c r="L70" s="4" t="n"/>
    </row>
    <row r="71">
      <c r="A71" s="6">
        <f>IF(B71="","",COUNTA($B$2:B71))</f>
        <v/>
      </c>
      <c r="B71" s="3" t="n"/>
      <c r="C71" s="3" t="n"/>
      <c r="D71" s="4" t="n"/>
      <c r="E71" s="3" t="n"/>
      <c r="F71" s="5" t="n"/>
      <c r="G71" s="3" t="n"/>
      <c r="H71" s="6">
        <f>IF(F71="","",IF(F71&gt;=1100,"Oui","Non"))</f>
        <v/>
      </c>
      <c r="I71" s="3" t="n"/>
      <c r="J71" s="3" t="n"/>
      <c r="K71" s="3" t="n"/>
      <c r="L71" s="4" t="n"/>
    </row>
    <row r="72">
      <c r="A72" s="2">
        <f>IF(B72="","",COUNTA($B$2:B72))</f>
        <v/>
      </c>
      <c r="B72" s="3" t="n"/>
      <c r="C72" s="3" t="n"/>
      <c r="D72" s="4" t="n"/>
      <c r="E72" s="3" t="n"/>
      <c r="F72" s="5" t="n"/>
      <c r="G72" s="3" t="n"/>
      <c r="H72" s="2">
        <f>IF(F72="","",IF(F72&gt;=1100,"Oui","Non"))</f>
        <v/>
      </c>
      <c r="I72" s="3" t="n"/>
      <c r="J72" s="3" t="n"/>
      <c r="K72" s="3" t="n"/>
      <c r="L72" s="4" t="n"/>
    </row>
    <row r="73">
      <c r="A73" s="6">
        <f>IF(B73="","",COUNTA($B$2:B73))</f>
        <v/>
      </c>
      <c r="B73" s="3" t="n"/>
      <c r="C73" s="3" t="n"/>
      <c r="D73" s="4" t="n"/>
      <c r="E73" s="3" t="n"/>
      <c r="F73" s="5" t="n"/>
      <c r="G73" s="3" t="n"/>
      <c r="H73" s="6">
        <f>IF(F73="","",IF(F73&gt;=1100,"Oui","Non"))</f>
        <v/>
      </c>
      <c r="I73" s="3" t="n"/>
      <c r="J73" s="3" t="n"/>
      <c r="K73" s="3" t="n"/>
      <c r="L73" s="4" t="n"/>
    </row>
    <row r="74">
      <c r="A74" s="2">
        <f>IF(B74="","",COUNTA($B$2:B74))</f>
        <v/>
      </c>
      <c r="B74" s="3" t="n"/>
      <c r="C74" s="3" t="n"/>
      <c r="D74" s="4" t="n"/>
      <c r="E74" s="3" t="n"/>
      <c r="F74" s="5" t="n"/>
      <c r="G74" s="3" t="n"/>
      <c r="H74" s="2">
        <f>IF(F74="","",IF(F74&gt;=1100,"Oui","Non"))</f>
        <v/>
      </c>
      <c r="I74" s="3" t="n"/>
      <c r="J74" s="3" t="n"/>
      <c r="K74" s="3" t="n"/>
      <c r="L74" s="4" t="n"/>
    </row>
    <row r="75">
      <c r="A75" s="6">
        <f>IF(B75="","",COUNTA($B$2:B75))</f>
        <v/>
      </c>
      <c r="B75" s="3" t="n"/>
      <c r="C75" s="3" t="n"/>
      <c r="D75" s="4" t="n"/>
      <c r="E75" s="3" t="n"/>
      <c r="F75" s="5" t="n"/>
      <c r="G75" s="3" t="n"/>
      <c r="H75" s="6">
        <f>IF(F75="","",IF(F75&gt;=1100,"Oui","Non"))</f>
        <v/>
      </c>
      <c r="I75" s="3" t="n"/>
      <c r="J75" s="3" t="n"/>
      <c r="K75" s="3" t="n"/>
      <c r="L75" s="4" t="n"/>
    </row>
    <row r="76">
      <c r="A76" s="2">
        <f>IF(B76="","",COUNTA($B$2:B76))</f>
        <v/>
      </c>
      <c r="B76" s="3" t="n"/>
      <c r="C76" s="3" t="n"/>
      <c r="D76" s="4" t="n"/>
      <c r="E76" s="3" t="n"/>
      <c r="F76" s="5" t="n"/>
      <c r="G76" s="3" t="n"/>
      <c r="H76" s="2">
        <f>IF(F76="","",IF(F76&gt;=1100,"Oui","Non"))</f>
        <v/>
      </c>
      <c r="I76" s="3" t="n"/>
      <c r="J76" s="3" t="n"/>
      <c r="K76" s="3" t="n"/>
      <c r="L76" s="4" t="n"/>
    </row>
    <row r="77">
      <c r="A77" s="6">
        <f>IF(B77="","",COUNTA($B$2:B77))</f>
        <v/>
      </c>
      <c r="B77" s="3" t="n"/>
      <c r="C77" s="3" t="n"/>
      <c r="D77" s="4" t="n"/>
      <c r="E77" s="3" t="n"/>
      <c r="F77" s="5" t="n"/>
      <c r="G77" s="3" t="n"/>
      <c r="H77" s="6">
        <f>IF(F77="","",IF(F77&gt;=1100,"Oui","Non"))</f>
        <v/>
      </c>
      <c r="I77" s="3" t="n"/>
      <c r="J77" s="3" t="n"/>
      <c r="K77" s="3" t="n"/>
      <c r="L77" s="4" t="n"/>
    </row>
    <row r="78">
      <c r="A78" s="2">
        <f>IF(B78="","",COUNTA($B$2:B78))</f>
        <v/>
      </c>
      <c r="B78" s="3" t="n"/>
      <c r="C78" s="3" t="n"/>
      <c r="D78" s="4" t="n"/>
      <c r="E78" s="3" t="n"/>
      <c r="F78" s="5" t="n"/>
      <c r="G78" s="3" t="n"/>
      <c r="H78" s="2">
        <f>IF(F78="","",IF(F78&gt;=1100,"Oui","Non"))</f>
        <v/>
      </c>
      <c r="I78" s="3" t="n"/>
      <c r="J78" s="3" t="n"/>
      <c r="K78" s="3" t="n"/>
      <c r="L78" s="4" t="n"/>
    </row>
    <row r="79">
      <c r="A79" s="6">
        <f>IF(B79="","",COUNTA($B$2:B79))</f>
        <v/>
      </c>
      <c r="B79" s="3" t="n"/>
      <c r="C79" s="3" t="n"/>
      <c r="D79" s="4" t="n"/>
      <c r="E79" s="3" t="n"/>
      <c r="F79" s="5" t="n"/>
      <c r="G79" s="3" t="n"/>
      <c r="H79" s="6">
        <f>IF(F79="","",IF(F79&gt;=1100,"Oui","Non"))</f>
        <v/>
      </c>
      <c r="I79" s="3" t="n"/>
      <c r="J79" s="3" t="n"/>
      <c r="K79" s="3" t="n"/>
      <c r="L79" s="4" t="n"/>
    </row>
    <row r="80">
      <c r="A80" s="2">
        <f>IF(B80="","",COUNTA($B$2:B80))</f>
        <v/>
      </c>
      <c r="B80" s="3" t="n"/>
      <c r="C80" s="3" t="n"/>
      <c r="D80" s="4" t="n"/>
      <c r="E80" s="3" t="n"/>
      <c r="F80" s="5" t="n"/>
      <c r="G80" s="3" t="n"/>
      <c r="H80" s="2">
        <f>IF(F80="","",IF(F80&gt;=1100,"Oui","Non"))</f>
        <v/>
      </c>
      <c r="I80" s="3" t="n"/>
      <c r="J80" s="3" t="n"/>
      <c r="K80" s="3" t="n"/>
      <c r="L80" s="4" t="n"/>
    </row>
    <row r="81">
      <c r="A81" s="6">
        <f>IF(B81="","",COUNTA($B$2:B81))</f>
        <v/>
      </c>
      <c r="B81" s="3" t="n"/>
      <c r="C81" s="3" t="n"/>
      <c r="D81" s="4" t="n"/>
      <c r="E81" s="3" t="n"/>
      <c r="F81" s="5" t="n"/>
      <c r="G81" s="3" t="n"/>
      <c r="H81" s="6">
        <f>IF(F81="","",IF(F81&gt;=1100,"Oui","Non"))</f>
        <v/>
      </c>
      <c r="I81" s="3" t="n"/>
      <c r="J81" s="3" t="n"/>
      <c r="K81" s="3" t="n"/>
      <c r="L81" s="4" t="n"/>
    </row>
    <row r="82">
      <c r="A82" s="2">
        <f>IF(B82="","",COUNTA($B$2:B82))</f>
        <v/>
      </c>
      <c r="B82" s="3" t="n"/>
      <c r="C82" s="3" t="n"/>
      <c r="D82" s="4" t="n"/>
      <c r="E82" s="3" t="n"/>
      <c r="F82" s="5" t="n"/>
      <c r="G82" s="3" t="n"/>
      <c r="H82" s="2">
        <f>IF(F82="","",IF(F82&gt;=1100,"Oui","Non"))</f>
        <v/>
      </c>
      <c r="I82" s="3" t="n"/>
      <c r="J82" s="3" t="n"/>
      <c r="K82" s="3" t="n"/>
      <c r="L82" s="4" t="n"/>
    </row>
    <row r="83">
      <c r="A83" s="6">
        <f>IF(B83="","",COUNTA($B$2:B83))</f>
        <v/>
      </c>
      <c r="B83" s="3" t="n"/>
      <c r="C83" s="3" t="n"/>
      <c r="D83" s="4" t="n"/>
      <c r="E83" s="3" t="n"/>
      <c r="F83" s="5" t="n"/>
      <c r="G83" s="3" t="n"/>
      <c r="H83" s="6">
        <f>IF(F83="","",IF(F83&gt;=1100,"Oui","Non"))</f>
        <v/>
      </c>
      <c r="I83" s="3" t="n"/>
      <c r="J83" s="3" t="n"/>
      <c r="K83" s="3" t="n"/>
      <c r="L83" s="4" t="n"/>
    </row>
    <row r="84">
      <c r="A84" s="2">
        <f>IF(B84="","",COUNTA($B$2:B84))</f>
        <v/>
      </c>
      <c r="B84" s="3" t="n"/>
      <c r="C84" s="3" t="n"/>
      <c r="D84" s="4" t="n"/>
      <c r="E84" s="3" t="n"/>
      <c r="F84" s="5" t="n"/>
      <c r="G84" s="3" t="n"/>
      <c r="H84" s="2">
        <f>IF(F84="","",IF(F84&gt;=1100,"Oui","Non"))</f>
        <v/>
      </c>
      <c r="I84" s="3" t="n"/>
      <c r="J84" s="3" t="n"/>
      <c r="K84" s="3" t="n"/>
      <c r="L84" s="4" t="n"/>
    </row>
    <row r="85">
      <c r="A85" s="6">
        <f>IF(B85="","",COUNTA($B$2:B85))</f>
        <v/>
      </c>
      <c r="B85" s="3" t="n"/>
      <c r="C85" s="3" t="n"/>
      <c r="D85" s="4" t="n"/>
      <c r="E85" s="3" t="n"/>
      <c r="F85" s="5" t="n"/>
      <c r="G85" s="3" t="n"/>
      <c r="H85" s="6">
        <f>IF(F85="","",IF(F85&gt;=1100,"Oui","Non"))</f>
        <v/>
      </c>
      <c r="I85" s="3" t="n"/>
      <c r="J85" s="3" t="n"/>
      <c r="K85" s="3" t="n"/>
      <c r="L85" s="4" t="n"/>
    </row>
    <row r="86">
      <c r="A86" s="2">
        <f>IF(B86="","",COUNTA($B$2:B86))</f>
        <v/>
      </c>
      <c r="B86" s="3" t="n"/>
      <c r="C86" s="3" t="n"/>
      <c r="D86" s="4" t="n"/>
      <c r="E86" s="3" t="n"/>
      <c r="F86" s="5" t="n"/>
      <c r="G86" s="3" t="n"/>
      <c r="H86" s="2">
        <f>IF(F86="","",IF(F86&gt;=1100,"Oui","Non"))</f>
        <v/>
      </c>
      <c r="I86" s="3" t="n"/>
      <c r="J86" s="3" t="n"/>
      <c r="K86" s="3" t="n"/>
      <c r="L86" s="4" t="n"/>
    </row>
    <row r="87">
      <c r="A87" s="6">
        <f>IF(B87="","",COUNTA($B$2:B87))</f>
        <v/>
      </c>
      <c r="B87" s="3" t="n"/>
      <c r="C87" s="3" t="n"/>
      <c r="D87" s="4" t="n"/>
      <c r="E87" s="3" t="n"/>
      <c r="F87" s="5" t="n"/>
      <c r="G87" s="3" t="n"/>
      <c r="H87" s="6">
        <f>IF(F87="","",IF(F87&gt;=1100,"Oui","Non"))</f>
        <v/>
      </c>
      <c r="I87" s="3" t="n"/>
      <c r="J87" s="3" t="n"/>
      <c r="K87" s="3" t="n"/>
      <c r="L87" s="4" t="n"/>
    </row>
    <row r="88">
      <c r="A88" s="2">
        <f>IF(B88="","",COUNTA($B$2:B88))</f>
        <v/>
      </c>
      <c r="B88" s="3" t="n"/>
      <c r="C88" s="3" t="n"/>
      <c r="D88" s="4" t="n"/>
      <c r="E88" s="3" t="n"/>
      <c r="F88" s="5" t="n"/>
      <c r="G88" s="3" t="n"/>
      <c r="H88" s="2">
        <f>IF(F88="","",IF(F88&gt;=1100,"Oui","Non"))</f>
        <v/>
      </c>
      <c r="I88" s="3" t="n"/>
      <c r="J88" s="3" t="n"/>
      <c r="K88" s="3" t="n"/>
      <c r="L88" s="4" t="n"/>
    </row>
    <row r="89">
      <c r="A89" s="6">
        <f>IF(B89="","",COUNTA($B$2:B89))</f>
        <v/>
      </c>
      <c r="B89" s="3" t="n"/>
      <c r="C89" s="3" t="n"/>
      <c r="D89" s="4" t="n"/>
      <c r="E89" s="3" t="n"/>
      <c r="F89" s="5" t="n"/>
      <c r="G89" s="3" t="n"/>
      <c r="H89" s="6">
        <f>IF(F89="","",IF(F89&gt;=1100,"Oui","Non"))</f>
        <v/>
      </c>
      <c r="I89" s="3" t="n"/>
      <c r="J89" s="3" t="n"/>
      <c r="K89" s="3" t="n"/>
      <c r="L89" s="4" t="n"/>
    </row>
    <row r="90">
      <c r="A90" s="2">
        <f>IF(B90="","",COUNTA($B$2:B90))</f>
        <v/>
      </c>
      <c r="B90" s="3" t="n"/>
      <c r="C90" s="3" t="n"/>
      <c r="D90" s="4" t="n"/>
      <c r="E90" s="3" t="n"/>
      <c r="F90" s="5" t="n"/>
      <c r="G90" s="3" t="n"/>
      <c r="H90" s="2">
        <f>IF(F90="","",IF(F90&gt;=1100,"Oui","Non"))</f>
        <v/>
      </c>
      <c r="I90" s="3" t="n"/>
      <c r="J90" s="3" t="n"/>
      <c r="K90" s="3" t="n"/>
      <c r="L90" s="4" t="n"/>
    </row>
    <row r="91">
      <c r="A91" s="6">
        <f>IF(B91="","",COUNTA($B$2:B91))</f>
        <v/>
      </c>
      <c r="B91" s="3" t="n"/>
      <c r="C91" s="3" t="n"/>
      <c r="D91" s="4" t="n"/>
      <c r="E91" s="3" t="n"/>
      <c r="F91" s="5" t="n"/>
      <c r="G91" s="3" t="n"/>
      <c r="H91" s="6">
        <f>IF(F91="","",IF(F91&gt;=1100,"Oui","Non"))</f>
        <v/>
      </c>
      <c r="I91" s="3" t="n"/>
      <c r="J91" s="3" t="n"/>
      <c r="K91" s="3" t="n"/>
      <c r="L91" s="4" t="n"/>
    </row>
    <row r="92">
      <c r="A92" s="2">
        <f>IF(B92="","",COUNTA($B$2:B92))</f>
        <v/>
      </c>
      <c r="B92" s="3" t="n"/>
      <c r="C92" s="3" t="n"/>
      <c r="D92" s="4" t="n"/>
      <c r="E92" s="3" t="n"/>
      <c r="F92" s="5" t="n"/>
      <c r="G92" s="3" t="n"/>
      <c r="H92" s="2">
        <f>IF(F92="","",IF(F92&gt;=1100,"Oui","Non"))</f>
        <v/>
      </c>
      <c r="I92" s="3" t="n"/>
      <c r="J92" s="3" t="n"/>
      <c r="K92" s="3" t="n"/>
      <c r="L92" s="4" t="n"/>
    </row>
    <row r="93">
      <c r="A93" s="6">
        <f>IF(B93="","",COUNTA($B$2:B93))</f>
        <v/>
      </c>
      <c r="B93" s="3" t="n"/>
      <c r="C93" s="3" t="n"/>
      <c r="D93" s="4" t="n"/>
      <c r="E93" s="3" t="n"/>
      <c r="F93" s="5" t="n"/>
      <c r="G93" s="3" t="n"/>
      <c r="H93" s="6">
        <f>IF(F93="","",IF(F93&gt;=1100,"Oui","Non"))</f>
        <v/>
      </c>
      <c r="I93" s="3" t="n"/>
      <c r="J93" s="3" t="n"/>
      <c r="K93" s="3" t="n"/>
      <c r="L93" s="4" t="n"/>
    </row>
    <row r="94">
      <c r="A94" s="2">
        <f>IF(B94="","",COUNTA($B$2:B94))</f>
        <v/>
      </c>
      <c r="B94" s="3" t="n"/>
      <c r="C94" s="3" t="n"/>
      <c r="D94" s="4" t="n"/>
      <c r="E94" s="3" t="n"/>
      <c r="F94" s="5" t="n"/>
      <c r="G94" s="3" t="n"/>
      <c r="H94" s="2">
        <f>IF(F94="","",IF(F94&gt;=1100,"Oui","Non"))</f>
        <v/>
      </c>
      <c r="I94" s="3" t="n"/>
      <c r="J94" s="3" t="n"/>
      <c r="K94" s="3" t="n"/>
      <c r="L94" s="4" t="n"/>
    </row>
    <row r="95">
      <c r="A95" s="6">
        <f>IF(B95="","",COUNTA($B$2:B95))</f>
        <v/>
      </c>
      <c r="B95" s="3" t="n"/>
      <c r="C95" s="3" t="n"/>
      <c r="D95" s="4" t="n"/>
      <c r="E95" s="3" t="n"/>
      <c r="F95" s="5" t="n"/>
      <c r="G95" s="3" t="n"/>
      <c r="H95" s="6">
        <f>IF(F95="","",IF(F95&gt;=1100,"Oui","Non"))</f>
        <v/>
      </c>
      <c r="I95" s="3" t="n"/>
      <c r="J95" s="3" t="n"/>
      <c r="K95" s="3" t="n"/>
      <c r="L95" s="4" t="n"/>
    </row>
    <row r="96">
      <c r="A96" s="2">
        <f>IF(B96="","",COUNTA($B$2:B96))</f>
        <v/>
      </c>
      <c r="B96" s="3" t="n"/>
      <c r="C96" s="3" t="n"/>
      <c r="D96" s="4" t="n"/>
      <c r="E96" s="3" t="n"/>
      <c r="F96" s="5" t="n"/>
      <c r="G96" s="3" t="n"/>
      <c r="H96" s="2">
        <f>IF(F96="","",IF(F96&gt;=1100,"Oui","Non"))</f>
        <v/>
      </c>
      <c r="I96" s="3" t="n"/>
      <c r="J96" s="3" t="n"/>
      <c r="K96" s="3" t="n"/>
      <c r="L96" s="4" t="n"/>
    </row>
    <row r="97">
      <c r="A97" s="6">
        <f>IF(B97="","",COUNTA($B$2:B97))</f>
        <v/>
      </c>
      <c r="B97" s="3" t="n"/>
      <c r="C97" s="3" t="n"/>
      <c r="D97" s="4" t="n"/>
      <c r="E97" s="3" t="n"/>
      <c r="F97" s="5" t="n"/>
      <c r="G97" s="3" t="n"/>
      <c r="H97" s="6">
        <f>IF(F97="","",IF(F97&gt;=1100,"Oui","Non"))</f>
        <v/>
      </c>
      <c r="I97" s="3" t="n"/>
      <c r="J97" s="3" t="n"/>
      <c r="K97" s="3" t="n"/>
      <c r="L97" s="4" t="n"/>
    </row>
    <row r="98">
      <c r="A98" s="2">
        <f>IF(B98="","",COUNTA($B$2:B98))</f>
        <v/>
      </c>
      <c r="B98" s="3" t="n"/>
      <c r="C98" s="3" t="n"/>
      <c r="D98" s="4" t="n"/>
      <c r="E98" s="3" t="n"/>
      <c r="F98" s="5" t="n"/>
      <c r="G98" s="3" t="n"/>
      <c r="H98" s="2">
        <f>IF(F98="","",IF(F98&gt;=1100,"Oui","Non"))</f>
        <v/>
      </c>
      <c r="I98" s="3" t="n"/>
      <c r="J98" s="3" t="n"/>
      <c r="K98" s="3" t="n"/>
      <c r="L98" s="4" t="n"/>
    </row>
    <row r="99">
      <c r="A99" s="6">
        <f>IF(B99="","",COUNTA($B$2:B99))</f>
        <v/>
      </c>
      <c r="B99" s="3" t="n"/>
      <c r="C99" s="3" t="n"/>
      <c r="D99" s="4" t="n"/>
      <c r="E99" s="3" t="n"/>
      <c r="F99" s="5" t="n"/>
      <c r="G99" s="3" t="n"/>
      <c r="H99" s="6">
        <f>IF(F99="","",IF(F99&gt;=1100,"Oui","Non"))</f>
        <v/>
      </c>
      <c r="I99" s="3" t="n"/>
      <c r="J99" s="3" t="n"/>
      <c r="K99" s="3" t="n"/>
      <c r="L99" s="4" t="n"/>
    </row>
    <row r="100">
      <c r="A100" s="2">
        <f>IF(B100="","",COUNTA($B$2:B100))</f>
        <v/>
      </c>
      <c r="B100" s="3" t="n"/>
      <c r="C100" s="3" t="n"/>
      <c r="D100" s="4" t="n"/>
      <c r="E100" s="3" t="n"/>
      <c r="F100" s="5" t="n"/>
      <c r="G100" s="3" t="n"/>
      <c r="H100" s="2">
        <f>IF(F100="","",IF(F100&gt;=1100,"Oui","Non"))</f>
        <v/>
      </c>
      <c r="I100" s="3" t="n"/>
      <c r="J100" s="3" t="n"/>
      <c r="K100" s="3" t="n"/>
      <c r="L100" s="4" t="n"/>
    </row>
    <row r="101">
      <c r="A101" s="6">
        <f>IF(B101="","",COUNTA($B$2:B101))</f>
        <v/>
      </c>
      <c r="B101" s="3" t="n"/>
      <c r="C101" s="3" t="n"/>
      <c r="D101" s="4" t="n"/>
      <c r="E101" s="3" t="n"/>
      <c r="F101" s="5" t="n"/>
      <c r="G101" s="3" t="n"/>
      <c r="H101" s="6">
        <f>IF(F101="","",IF(F101&gt;=1100,"Oui","Non"))</f>
        <v/>
      </c>
      <c r="I101" s="3" t="n"/>
      <c r="J101" s="3" t="n"/>
      <c r="K101" s="3" t="n"/>
      <c r="L101" s="4" t="n"/>
    </row>
  </sheetData>
  <dataValidations count="3">
    <dataValidation sqref="G2:G101" showErrorMessage="1" showInputMessage="1" allowBlank="1" errorTitle="Catégorie invalide" error="Choisissez Junior, Senior ou Vétéran." type="list">
      <formula1>"Junior,Senior,Vétéran"</formula1>
    </dataValidation>
    <dataValidation sqref="I2:I101" showErrorMessage="1" showInputMessage="1" allowBlank="1" errorTitle="Groupe invalide" error="Choisissez un groupe entre A et D." type="list">
      <formula1>"A,B,C,D"</formula1>
    </dataValidation>
    <dataValidation sqref="J2:J101" showErrorMessage="1" showInputMessage="1" allowBlank="1" errorTitle="Statut invalide" error="Choisissez En attente, Confirmé ou Forfait." type="list">
      <formula1>"En attente,Confirmé,Forfait"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0" customWidth="1" min="3" max="3"/>
    <col width="13" customWidth="1" min="4" max="4"/>
    <col width="9" customWidth="1" min="5" max="5"/>
    <col width="14" customWidth="1" min="6" max="6"/>
    <col width="17" customWidth="1" min="7" max="7"/>
    <col width="14" customWidth="1" min="8" max="8"/>
    <col width="17" customWidth="1" min="9" max="9"/>
    <col width="13" customWidth="1" min="10" max="10"/>
    <col width="10" customWidth="1" min="11" max="11"/>
    <col width="10" customWidth="1" min="12" max="12"/>
    <col width="10" customWidth="1" min="13" max="13"/>
    <col width="17" customWidth="1" min="14" max="14"/>
    <col width="15" customWidth="1" min="15" max="15"/>
    <col width="17" customWidth="1" min="16" max="16"/>
    <col width="28" customWidth="1" min="17" max="17"/>
  </cols>
  <sheetData>
    <row r="1" ht="30" customHeight="1">
      <c r="A1" s="1" t="inlineStr">
        <is>
          <t>N° match</t>
        </is>
      </c>
      <c r="B1" s="1" t="inlineStr">
        <is>
          <t>Phase</t>
        </is>
      </c>
      <c r="C1" s="1" t="inlineStr">
        <is>
          <t>Groupe</t>
        </is>
      </c>
      <c r="D1" s="1" t="inlineStr">
        <is>
          <t>Tour</t>
        </is>
      </c>
      <c r="E1" s="1" t="inlineStr">
        <is>
          <t>Table</t>
        </is>
      </c>
      <c r="F1" s="1" t="inlineStr">
        <is>
          <t>Joueur A — N°</t>
        </is>
      </c>
      <c r="G1" s="1" t="inlineStr">
        <is>
          <t>Joueur A — Nom</t>
        </is>
      </c>
      <c r="H1" s="1" t="inlineStr">
        <is>
          <t>Joueur B — N°</t>
        </is>
      </c>
      <c r="I1" s="1" t="inlineStr">
        <is>
          <t>Joueur B — Nom</t>
        </is>
      </c>
      <c r="J1" s="1" t="inlineStr">
        <is>
          <t>Date</t>
        </is>
      </c>
      <c r="K1" s="1" t="inlineStr">
        <is>
          <t>Heure</t>
        </is>
      </c>
      <c r="L1" s="1" t="inlineStr">
        <is>
          <t>Sets A</t>
        </is>
      </c>
      <c r="M1" s="1" t="inlineStr">
        <is>
          <t>Sets B</t>
        </is>
      </c>
      <c r="N1" s="1" t="inlineStr">
        <is>
          <t>Vainqueur</t>
        </is>
      </c>
      <c r="O1" s="1" t="inlineStr">
        <is>
          <t>Score affiché</t>
        </is>
      </c>
      <c r="P1" s="1" t="inlineStr">
        <is>
          <t>Statut du match</t>
        </is>
      </c>
      <c r="Q1" s="1" t="inlineStr">
        <is>
          <t>Observations</t>
        </is>
      </c>
    </row>
    <row r="2">
      <c r="A2" s="2">
        <f>IF(AND(B2="",F2="",H2=""),"",ROW()-1)</f>
        <v/>
      </c>
      <c r="B2" s="3" t="inlineStr">
        <is>
          <t>Groupes</t>
        </is>
      </c>
      <c r="C2" s="3" t="inlineStr">
        <is>
          <t>A</t>
        </is>
      </c>
      <c r="D2" s="3" t="inlineStr">
        <is>
          <t>1er tour</t>
        </is>
      </c>
      <c r="E2" s="3" t="n">
        <v>1</v>
      </c>
      <c r="F2" s="3" t="n">
        <v>1</v>
      </c>
      <c r="G2" s="2">
        <f>IFERROR(VLOOKUP(F2,'Participants'!$A$2:$L$101,3,FALSE),"")</f>
        <v/>
      </c>
      <c r="H2" s="3" t="n">
        <v>2</v>
      </c>
      <c r="I2" s="2">
        <f>IFERROR(VLOOKUP(H2,'Participants'!$A$2:$L$101,3,FALSE),"")</f>
        <v/>
      </c>
      <c r="J2" s="7" t="n">
        <v>46275</v>
      </c>
      <c r="K2" s="8" t="n">
        <v>0.375</v>
      </c>
      <c r="L2" s="5" t="n">
        <v>3</v>
      </c>
      <c r="M2" s="5" t="n">
        <v>1</v>
      </c>
      <c r="N2" s="2">
        <f>IF(AND(F2="",H2=""),"",IF(OR(L2="",M2=""),"À jouer",IF(L2&gt;M2,G2,IF(M2&gt;L2,I2,"Égalité"))))</f>
        <v/>
      </c>
      <c r="O2" s="2">
        <f>IF(AND(F2="",H2=""),"",IF(OR(L2="",M2=""),"",L2&amp;" - "&amp;M2))</f>
        <v/>
      </c>
      <c r="P2" s="2">
        <f>IF(AND(F2="",H2=""),"",IF(N2="À jouer","À jouer","Terminé"))</f>
        <v/>
      </c>
      <c r="Q2" s="4" t="inlineStr">
        <is>
          <t>Exemple à remplacer</t>
        </is>
      </c>
    </row>
    <row r="3">
      <c r="A3" s="6">
        <f>IF(AND(B3="",F3="",H3=""),"",ROW()-1)</f>
        <v/>
      </c>
      <c r="B3" s="3" t="inlineStr">
        <is>
          <t>Groupes</t>
        </is>
      </c>
      <c r="C3" s="3" t="inlineStr">
        <is>
          <t>A</t>
        </is>
      </c>
      <c r="D3" s="3" t="inlineStr">
        <is>
          <t>1er tour</t>
        </is>
      </c>
      <c r="E3" s="3" t="n">
        <v>2</v>
      </c>
      <c r="F3" s="3" t="n">
        <v>3</v>
      </c>
      <c r="G3" s="6">
        <f>IFERROR(VLOOKUP(F3,'Participants'!$A$2:$L$101,3,FALSE),"")</f>
        <v/>
      </c>
      <c r="H3" s="3" t="n">
        <v>4</v>
      </c>
      <c r="I3" s="6">
        <f>IFERROR(VLOOKUP(H3,'Participants'!$A$2:$L$101,3,FALSE),"")</f>
        <v/>
      </c>
      <c r="J3" s="7" t="n">
        <v>46275</v>
      </c>
      <c r="K3" s="8" t="n">
        <v>0.40625</v>
      </c>
      <c r="L3" s="5" t="n">
        <v>3</v>
      </c>
      <c r="M3" s="5" t="n">
        <v>2</v>
      </c>
      <c r="N3" s="6">
        <f>IF(AND(F3="",H3=""),"",IF(OR(L3="",M3=""),"À jouer",IF(L3&gt;M3,G3,IF(M3&gt;L3,I3,"Égalité"))))</f>
        <v/>
      </c>
      <c r="O3" s="6">
        <f>IF(AND(F3="",H3=""),"",IF(OR(L3="",M3=""),"",L3&amp;" - "&amp;M3))</f>
        <v/>
      </c>
      <c r="P3" s="6">
        <f>IF(AND(F3="",H3=""),"",IF(N3="À jouer","À jouer","Terminé"))</f>
        <v/>
      </c>
      <c r="Q3" s="4" t="inlineStr">
        <is>
          <t>Exemple à remplacer</t>
        </is>
      </c>
    </row>
    <row r="4">
      <c r="A4" s="2">
        <f>IF(AND(B4="",F4="",H4=""),"",ROW()-1)</f>
        <v/>
      </c>
      <c r="B4" s="3" t="inlineStr">
        <is>
          <t>Groupes</t>
        </is>
      </c>
      <c r="C4" s="3" t="inlineStr">
        <is>
          <t>B</t>
        </is>
      </c>
      <c r="D4" s="3" t="inlineStr">
        <is>
          <t>1er tour</t>
        </is>
      </c>
      <c r="E4" s="3" t="n">
        <v>3</v>
      </c>
      <c r="F4" s="3" t="n">
        <v>5</v>
      </c>
      <c r="G4" s="2">
        <f>IFERROR(VLOOKUP(F4,'Participants'!$A$2:$L$101,3,FALSE),"")</f>
        <v/>
      </c>
      <c r="H4" s="3" t="n">
        <v>6</v>
      </c>
      <c r="I4" s="2">
        <f>IFERROR(VLOOKUP(H4,'Participants'!$A$2:$L$101,3,FALSE),"")</f>
        <v/>
      </c>
      <c r="J4" s="7" t="n">
        <v>46275</v>
      </c>
      <c r="K4" s="8" t="n">
        <v>0.4375</v>
      </c>
      <c r="L4" s="5" t="n">
        <v>3</v>
      </c>
      <c r="M4" s="5" t="n">
        <v>0</v>
      </c>
      <c r="N4" s="2">
        <f>IF(AND(F4="",H4=""),"",IF(OR(L4="",M4=""),"À jouer",IF(L4&gt;M4,G4,IF(M4&gt;L4,I4,"Égalité"))))</f>
        <v/>
      </c>
      <c r="O4" s="2">
        <f>IF(AND(F4="",H4=""),"",IF(OR(L4="",M4=""),"",L4&amp;" - "&amp;M4))</f>
        <v/>
      </c>
      <c r="P4" s="2">
        <f>IF(AND(F4="",H4=""),"",IF(N4="À jouer","À jouer","Terminé"))</f>
        <v/>
      </c>
      <c r="Q4" s="4" t="inlineStr">
        <is>
          <t>Exemple à remplacer</t>
        </is>
      </c>
    </row>
    <row r="5">
      <c r="A5" s="6">
        <f>IF(AND(B5="",F5="",H5=""),"",ROW()-1)</f>
        <v/>
      </c>
      <c r="B5" s="3" t="inlineStr">
        <is>
          <t>Groupes</t>
        </is>
      </c>
      <c r="C5" s="3" t="inlineStr">
        <is>
          <t>B</t>
        </is>
      </c>
      <c r="D5" s="3" t="inlineStr">
        <is>
          <t>1er tour</t>
        </is>
      </c>
      <c r="E5" s="3" t="n">
        <v>4</v>
      </c>
      <c r="F5" s="3" t="n">
        <v>7</v>
      </c>
      <c r="G5" s="6">
        <f>IFERROR(VLOOKUP(F5,'Participants'!$A$2:$L$101,3,FALSE),"")</f>
        <v/>
      </c>
      <c r="H5" s="3" t="n">
        <v>8</v>
      </c>
      <c r="I5" s="6">
        <f>IFERROR(VLOOKUP(H5,'Participants'!$A$2:$L$101,3,FALSE),"")</f>
        <v/>
      </c>
      <c r="J5" s="7" t="n">
        <v>46275</v>
      </c>
      <c r="K5" s="8" t="n">
        <v>0.46875</v>
      </c>
      <c r="L5" s="5" t="n">
        <v>0</v>
      </c>
      <c r="M5" s="5" t="n">
        <v>3</v>
      </c>
      <c r="N5" s="6">
        <f>IF(AND(F5="",H5=""),"",IF(OR(L5="",M5=""),"À jouer",IF(L5&gt;M5,G5,IF(M5&gt;L5,I5,"Égalité"))))</f>
        <v/>
      </c>
      <c r="O5" s="6">
        <f>IF(AND(F5="",H5=""),"",IF(OR(L5="",M5=""),"",L5&amp;" - "&amp;M5))</f>
        <v/>
      </c>
      <c r="P5" s="6">
        <f>IF(AND(F5="",H5=""),"",IF(N5="À jouer","À jouer","Terminé"))</f>
        <v/>
      </c>
      <c r="Q5" s="4" t="inlineStr">
        <is>
          <t>Exemple à remplacer</t>
        </is>
      </c>
    </row>
    <row r="6">
      <c r="A6" s="2">
        <f>IF(AND(B6="",F6="",H6=""),"",ROW()-1)</f>
        <v/>
      </c>
      <c r="B6" s="3" t="inlineStr">
        <is>
          <t>Groupes</t>
        </is>
      </c>
      <c r="C6" s="3" t="inlineStr">
        <is>
          <t>A</t>
        </is>
      </c>
      <c r="D6" s="3" t="inlineStr">
        <is>
          <t>2e tour</t>
        </is>
      </c>
      <c r="E6" s="3" t="n">
        <v>1</v>
      </c>
      <c r="F6" s="3" t="n">
        <v>1</v>
      </c>
      <c r="G6" s="2">
        <f>IFERROR(VLOOKUP(F6,'Participants'!$A$2:$L$101,3,FALSE),"")</f>
        <v/>
      </c>
      <c r="H6" s="3" t="n">
        <v>3</v>
      </c>
      <c r="I6" s="2">
        <f>IFERROR(VLOOKUP(H6,'Participants'!$A$2:$L$101,3,FALSE),"")</f>
        <v/>
      </c>
      <c r="J6" s="7" t="n">
        <v>46276</v>
      </c>
      <c r="K6" s="8" t="n">
        <v>0.375</v>
      </c>
      <c r="L6" s="5" t="n">
        <v>3</v>
      </c>
      <c r="M6" s="5" t="n">
        <v>2</v>
      </c>
      <c r="N6" s="2">
        <f>IF(AND(F6="",H6=""),"",IF(OR(L6="",M6=""),"À jouer",IF(L6&gt;M6,G6,IF(M6&gt;L6,I6,"Égalité"))))</f>
        <v/>
      </c>
      <c r="O6" s="2">
        <f>IF(AND(F6="",H6=""),"",IF(OR(L6="",M6=""),"",L6&amp;" - "&amp;M6))</f>
        <v/>
      </c>
      <c r="P6" s="2">
        <f>IF(AND(F6="",H6=""),"",IF(N6="À jouer","À jouer","Terminé"))</f>
        <v/>
      </c>
      <c r="Q6" s="4" t="inlineStr">
        <is>
          <t>Exemple à remplacer</t>
        </is>
      </c>
    </row>
    <row r="7">
      <c r="A7" s="6">
        <f>IF(AND(B7="",F7="",H7=""),"",ROW()-1)</f>
        <v/>
      </c>
      <c r="B7" s="3" t="inlineStr">
        <is>
          <t>Groupes</t>
        </is>
      </c>
      <c r="C7" s="3" t="inlineStr">
        <is>
          <t>A</t>
        </is>
      </c>
      <c r="D7" s="3" t="inlineStr">
        <is>
          <t>2e tour</t>
        </is>
      </c>
      <c r="E7" s="3" t="n">
        <v>2</v>
      </c>
      <c r="F7" s="3" t="n">
        <v>2</v>
      </c>
      <c r="G7" s="6">
        <f>IFERROR(VLOOKUP(F7,'Participants'!$A$2:$L$101,3,FALSE),"")</f>
        <v/>
      </c>
      <c r="H7" s="3" t="n">
        <v>4</v>
      </c>
      <c r="I7" s="6">
        <f>IFERROR(VLOOKUP(H7,'Participants'!$A$2:$L$101,3,FALSE),"")</f>
        <v/>
      </c>
      <c r="J7" s="7" t="n">
        <v>46276</v>
      </c>
      <c r="K7" s="8" t="n">
        <v>0.40625</v>
      </c>
      <c r="L7" s="5" t="n"/>
      <c r="M7" s="5" t="n"/>
      <c r="N7" s="6">
        <f>IF(AND(F7="",H7=""),"",IF(OR(L7="",M7=""),"À jouer",IF(L7&gt;M7,G7,IF(M7&gt;L7,I7,"Égalité"))))</f>
        <v/>
      </c>
      <c r="O7" s="6">
        <f>IF(AND(F7="",H7=""),"",IF(OR(L7="",M7=""),"",L7&amp;" - "&amp;M7))</f>
        <v/>
      </c>
      <c r="P7" s="6">
        <f>IF(AND(F7="",H7=""),"",IF(N7="À jouer","À jouer","Terminé"))</f>
        <v/>
      </c>
      <c r="Q7" s="4" t="inlineStr">
        <is>
          <t>Exemple à remplacer</t>
        </is>
      </c>
    </row>
    <row r="8">
      <c r="A8" s="2">
        <f>IF(AND(B8="",F8="",H8=""),"",ROW()-1)</f>
        <v/>
      </c>
      <c r="B8" s="3" t="inlineStr">
        <is>
          <t>Groupes</t>
        </is>
      </c>
      <c r="C8" s="3" t="inlineStr">
        <is>
          <t>B</t>
        </is>
      </c>
      <c r="D8" s="3" t="inlineStr">
        <is>
          <t>2e tour</t>
        </is>
      </c>
      <c r="E8" s="3" t="n">
        <v>3</v>
      </c>
      <c r="F8" s="3" t="n">
        <v>5</v>
      </c>
      <c r="G8" s="2">
        <f>IFERROR(VLOOKUP(F8,'Participants'!$A$2:$L$101,3,FALSE),"")</f>
        <v/>
      </c>
      <c r="H8" s="3" t="n">
        <v>7</v>
      </c>
      <c r="I8" s="2">
        <f>IFERROR(VLOOKUP(H8,'Participants'!$A$2:$L$101,3,FALSE),"")</f>
        <v/>
      </c>
      <c r="J8" s="7" t="n">
        <v>46276</v>
      </c>
      <c r="K8" s="8" t="n">
        <v>0.4375</v>
      </c>
      <c r="L8" s="5" t="n"/>
      <c r="M8" s="5" t="n"/>
      <c r="N8" s="2">
        <f>IF(AND(F8="",H8=""),"",IF(OR(L8="",M8=""),"À jouer",IF(L8&gt;M8,G8,IF(M8&gt;L8,I8,"Égalité"))))</f>
        <v/>
      </c>
      <c r="O8" s="2">
        <f>IF(AND(F8="",H8=""),"",IF(OR(L8="",M8=""),"",L8&amp;" - "&amp;M8))</f>
        <v/>
      </c>
      <c r="P8" s="2">
        <f>IF(AND(F8="",H8=""),"",IF(N8="À jouer","À jouer","Terminé"))</f>
        <v/>
      </c>
      <c r="Q8" s="4" t="inlineStr">
        <is>
          <t>Exemple à remplacer</t>
        </is>
      </c>
    </row>
    <row r="9">
      <c r="A9" s="6">
        <f>IF(AND(B9="",F9="",H9=""),"",ROW()-1)</f>
        <v/>
      </c>
      <c r="B9" s="3" t="inlineStr">
        <is>
          <t>Groupes</t>
        </is>
      </c>
      <c r="C9" s="3" t="inlineStr">
        <is>
          <t>B</t>
        </is>
      </c>
      <c r="D9" s="3" t="inlineStr">
        <is>
          <t>2e tour</t>
        </is>
      </c>
      <c r="E9" s="3" t="n">
        <v>4</v>
      </c>
      <c r="F9" s="3" t="n">
        <v>6</v>
      </c>
      <c r="G9" s="6">
        <f>IFERROR(VLOOKUP(F9,'Participants'!$A$2:$L$101,3,FALSE),"")</f>
        <v/>
      </c>
      <c r="H9" s="3" t="n">
        <v>8</v>
      </c>
      <c r="I9" s="6">
        <f>IFERROR(VLOOKUP(H9,'Participants'!$A$2:$L$101,3,FALSE),"")</f>
        <v/>
      </c>
      <c r="J9" s="7" t="n">
        <v>46276</v>
      </c>
      <c r="K9" s="8" t="n">
        <v>0.46875</v>
      </c>
      <c r="L9" s="5" t="n">
        <v>1</v>
      </c>
      <c r="M9" s="5" t="n">
        <v>3</v>
      </c>
      <c r="N9" s="6">
        <f>IF(AND(F9="",H9=""),"",IF(OR(L9="",M9=""),"À jouer",IF(L9&gt;M9,G9,IF(M9&gt;L9,I9,"Égalité"))))</f>
        <v/>
      </c>
      <c r="O9" s="6">
        <f>IF(AND(F9="",H9=""),"",IF(OR(L9="",M9=""),"",L9&amp;" - "&amp;M9))</f>
        <v/>
      </c>
      <c r="P9" s="6">
        <f>IF(AND(F9="",H9=""),"",IF(N9="À jouer","À jouer","Terminé"))</f>
        <v/>
      </c>
      <c r="Q9" s="4" t="inlineStr">
        <is>
          <t>Exemple à remplacer</t>
        </is>
      </c>
    </row>
    <row r="10">
      <c r="A10" s="2">
        <f>IF(AND(B10="",F10="",H10=""),"",ROW()-1)</f>
        <v/>
      </c>
      <c r="B10" s="3" t="n"/>
      <c r="C10" s="3" t="n"/>
      <c r="D10" s="3" t="n"/>
      <c r="E10" s="3" t="n"/>
      <c r="F10" s="3" t="n"/>
      <c r="G10" s="2">
        <f>IFERROR(VLOOKUP(F10,'Participants'!$A$2:$L$101,3,FALSE),"")</f>
        <v/>
      </c>
      <c r="H10" s="3" t="n"/>
      <c r="I10" s="2">
        <f>IFERROR(VLOOKUP(H10,'Participants'!$A$2:$L$101,3,FALSE),"")</f>
        <v/>
      </c>
      <c r="J10" s="7" t="n"/>
      <c r="K10" s="8" t="n"/>
      <c r="L10" s="5" t="n"/>
      <c r="M10" s="5" t="n"/>
      <c r="N10" s="2">
        <f>IF(AND(F10="",H10=""),"",IF(OR(L10="",M10=""),"À jouer",IF(L10&gt;M10,G10,IF(M10&gt;L10,I10,"Égalité"))))</f>
        <v/>
      </c>
      <c r="O10" s="2">
        <f>IF(AND(F10="",H10=""),"",IF(OR(L10="",M10=""),"",L10&amp;" - "&amp;M10))</f>
        <v/>
      </c>
      <c r="P10" s="2">
        <f>IF(AND(F10="",H10=""),"",IF(N10="À jouer","À jouer","Terminé"))</f>
        <v/>
      </c>
      <c r="Q10" s="4" t="n"/>
    </row>
    <row r="11">
      <c r="A11" s="6">
        <f>IF(AND(B11="",F11="",H11=""),"",ROW()-1)</f>
        <v/>
      </c>
      <c r="B11" s="3" t="n"/>
      <c r="C11" s="3" t="n"/>
      <c r="D11" s="3" t="n"/>
      <c r="E11" s="3" t="n"/>
      <c r="F11" s="3" t="n"/>
      <c r="G11" s="6">
        <f>IFERROR(VLOOKUP(F11,'Participants'!$A$2:$L$101,3,FALSE),"")</f>
        <v/>
      </c>
      <c r="H11" s="3" t="n"/>
      <c r="I11" s="6">
        <f>IFERROR(VLOOKUP(H11,'Participants'!$A$2:$L$101,3,FALSE),"")</f>
        <v/>
      </c>
      <c r="J11" s="7" t="n"/>
      <c r="K11" s="8" t="n"/>
      <c r="L11" s="5" t="n"/>
      <c r="M11" s="5" t="n"/>
      <c r="N11" s="6">
        <f>IF(AND(F11="",H11=""),"",IF(OR(L11="",M11=""),"À jouer",IF(L11&gt;M11,G11,IF(M11&gt;L11,I11,"Égalité"))))</f>
        <v/>
      </c>
      <c r="O11" s="6">
        <f>IF(AND(F11="",H11=""),"",IF(OR(L11="",M11=""),"",L11&amp;" - "&amp;M11))</f>
        <v/>
      </c>
      <c r="P11" s="6">
        <f>IF(AND(F11="",H11=""),"",IF(N11="À jouer","À jouer","Terminé"))</f>
        <v/>
      </c>
      <c r="Q11" s="4" t="n"/>
    </row>
    <row r="12">
      <c r="A12" s="2">
        <f>IF(AND(B12="",F12="",H12=""),"",ROW()-1)</f>
        <v/>
      </c>
      <c r="B12" s="3" t="n"/>
      <c r="C12" s="3" t="n"/>
      <c r="D12" s="3" t="n"/>
      <c r="E12" s="3" t="n"/>
      <c r="F12" s="3" t="n"/>
      <c r="G12" s="2">
        <f>IFERROR(VLOOKUP(F12,'Participants'!$A$2:$L$101,3,FALSE),"")</f>
        <v/>
      </c>
      <c r="H12" s="3" t="n"/>
      <c r="I12" s="2">
        <f>IFERROR(VLOOKUP(H12,'Participants'!$A$2:$L$101,3,FALSE),"")</f>
        <v/>
      </c>
      <c r="J12" s="7" t="n"/>
      <c r="K12" s="8" t="n"/>
      <c r="L12" s="5" t="n"/>
      <c r="M12" s="5" t="n"/>
      <c r="N12" s="2">
        <f>IF(AND(F12="",H12=""),"",IF(OR(L12="",M12=""),"À jouer",IF(L12&gt;M12,G12,IF(M12&gt;L12,I12,"Égalité"))))</f>
        <v/>
      </c>
      <c r="O12" s="2">
        <f>IF(AND(F12="",H12=""),"",IF(OR(L12="",M12=""),"",L12&amp;" - "&amp;M12))</f>
        <v/>
      </c>
      <c r="P12" s="2">
        <f>IF(AND(F12="",H12=""),"",IF(N12="À jouer","À jouer","Terminé"))</f>
        <v/>
      </c>
      <c r="Q12" s="4" t="n"/>
    </row>
    <row r="13">
      <c r="A13" s="6">
        <f>IF(AND(B13="",F13="",H13=""),"",ROW()-1)</f>
        <v/>
      </c>
      <c r="B13" s="3" t="n"/>
      <c r="C13" s="3" t="n"/>
      <c r="D13" s="3" t="n"/>
      <c r="E13" s="3" t="n"/>
      <c r="F13" s="3" t="n"/>
      <c r="G13" s="6">
        <f>IFERROR(VLOOKUP(F13,'Participants'!$A$2:$L$101,3,FALSE),"")</f>
        <v/>
      </c>
      <c r="H13" s="3" t="n"/>
      <c r="I13" s="6">
        <f>IFERROR(VLOOKUP(H13,'Participants'!$A$2:$L$101,3,FALSE),"")</f>
        <v/>
      </c>
      <c r="J13" s="7" t="n"/>
      <c r="K13" s="8" t="n"/>
      <c r="L13" s="5" t="n"/>
      <c r="M13" s="5" t="n"/>
      <c r="N13" s="6">
        <f>IF(AND(F13="",H13=""),"",IF(OR(L13="",M13=""),"À jouer",IF(L13&gt;M13,G13,IF(M13&gt;L13,I13,"Égalité"))))</f>
        <v/>
      </c>
      <c r="O13" s="6">
        <f>IF(AND(F13="",H13=""),"",IF(OR(L13="",M13=""),"",L13&amp;" - "&amp;M13))</f>
        <v/>
      </c>
      <c r="P13" s="6">
        <f>IF(AND(F13="",H13=""),"",IF(N13="À jouer","À jouer","Terminé"))</f>
        <v/>
      </c>
      <c r="Q13" s="4" t="n"/>
    </row>
    <row r="14">
      <c r="A14" s="2">
        <f>IF(AND(B14="",F14="",H14=""),"",ROW()-1)</f>
        <v/>
      </c>
      <c r="B14" s="3" t="n"/>
      <c r="C14" s="3" t="n"/>
      <c r="D14" s="3" t="n"/>
      <c r="E14" s="3" t="n"/>
      <c r="F14" s="3" t="n"/>
      <c r="G14" s="2">
        <f>IFERROR(VLOOKUP(F14,'Participants'!$A$2:$L$101,3,FALSE),"")</f>
        <v/>
      </c>
      <c r="H14" s="3" t="n"/>
      <c r="I14" s="2">
        <f>IFERROR(VLOOKUP(H14,'Participants'!$A$2:$L$101,3,FALSE),"")</f>
        <v/>
      </c>
      <c r="J14" s="7" t="n"/>
      <c r="K14" s="8" t="n"/>
      <c r="L14" s="5" t="n"/>
      <c r="M14" s="5" t="n"/>
      <c r="N14" s="2">
        <f>IF(AND(F14="",H14=""),"",IF(OR(L14="",M14=""),"À jouer",IF(L14&gt;M14,G14,IF(M14&gt;L14,I14,"Égalité"))))</f>
        <v/>
      </c>
      <c r="O14" s="2">
        <f>IF(AND(F14="",H14=""),"",IF(OR(L14="",M14=""),"",L14&amp;" - "&amp;M14))</f>
        <v/>
      </c>
      <c r="P14" s="2">
        <f>IF(AND(F14="",H14=""),"",IF(N14="À jouer","À jouer","Terminé"))</f>
        <v/>
      </c>
      <c r="Q14" s="4" t="n"/>
    </row>
    <row r="15">
      <c r="A15" s="6">
        <f>IF(AND(B15="",F15="",H15=""),"",ROW()-1)</f>
        <v/>
      </c>
      <c r="B15" s="3" t="n"/>
      <c r="C15" s="3" t="n"/>
      <c r="D15" s="3" t="n"/>
      <c r="E15" s="3" t="n"/>
      <c r="F15" s="3" t="n"/>
      <c r="G15" s="6">
        <f>IFERROR(VLOOKUP(F15,'Participants'!$A$2:$L$101,3,FALSE),"")</f>
        <v/>
      </c>
      <c r="H15" s="3" t="n"/>
      <c r="I15" s="6">
        <f>IFERROR(VLOOKUP(H15,'Participants'!$A$2:$L$101,3,FALSE),"")</f>
        <v/>
      </c>
      <c r="J15" s="7" t="n"/>
      <c r="K15" s="8" t="n"/>
      <c r="L15" s="5" t="n"/>
      <c r="M15" s="5" t="n"/>
      <c r="N15" s="6">
        <f>IF(AND(F15="",H15=""),"",IF(OR(L15="",M15=""),"À jouer",IF(L15&gt;M15,G15,IF(M15&gt;L15,I15,"Égalité"))))</f>
        <v/>
      </c>
      <c r="O15" s="6">
        <f>IF(AND(F15="",H15=""),"",IF(OR(L15="",M15=""),"",L15&amp;" - "&amp;M15))</f>
        <v/>
      </c>
      <c r="P15" s="6">
        <f>IF(AND(F15="",H15=""),"",IF(N15="À jouer","À jouer","Terminé"))</f>
        <v/>
      </c>
      <c r="Q15" s="4" t="n"/>
    </row>
    <row r="16">
      <c r="A16" s="2">
        <f>IF(AND(B16="",F16="",H16=""),"",ROW()-1)</f>
        <v/>
      </c>
      <c r="B16" s="3" t="n"/>
      <c r="C16" s="3" t="n"/>
      <c r="D16" s="3" t="n"/>
      <c r="E16" s="3" t="n"/>
      <c r="F16" s="3" t="n"/>
      <c r="G16" s="2">
        <f>IFERROR(VLOOKUP(F16,'Participants'!$A$2:$L$101,3,FALSE),"")</f>
        <v/>
      </c>
      <c r="H16" s="3" t="n"/>
      <c r="I16" s="2">
        <f>IFERROR(VLOOKUP(H16,'Participants'!$A$2:$L$101,3,FALSE),"")</f>
        <v/>
      </c>
      <c r="J16" s="7" t="n"/>
      <c r="K16" s="8" t="n"/>
      <c r="L16" s="5" t="n"/>
      <c r="M16" s="5" t="n"/>
      <c r="N16" s="2">
        <f>IF(AND(F16="",H16=""),"",IF(OR(L16="",M16=""),"À jouer",IF(L16&gt;M16,G16,IF(M16&gt;L16,I16,"Égalité"))))</f>
        <v/>
      </c>
      <c r="O16" s="2">
        <f>IF(AND(F16="",H16=""),"",IF(OR(L16="",M16=""),"",L16&amp;" - "&amp;M16))</f>
        <v/>
      </c>
      <c r="P16" s="2">
        <f>IF(AND(F16="",H16=""),"",IF(N16="À jouer","À jouer","Terminé"))</f>
        <v/>
      </c>
      <c r="Q16" s="4" t="n"/>
    </row>
    <row r="17">
      <c r="A17" s="6">
        <f>IF(AND(B17="",F17="",H17=""),"",ROW()-1)</f>
        <v/>
      </c>
      <c r="B17" s="3" t="n"/>
      <c r="C17" s="3" t="n"/>
      <c r="D17" s="3" t="n"/>
      <c r="E17" s="3" t="n"/>
      <c r="F17" s="3" t="n"/>
      <c r="G17" s="6">
        <f>IFERROR(VLOOKUP(F17,'Participants'!$A$2:$L$101,3,FALSE),"")</f>
        <v/>
      </c>
      <c r="H17" s="3" t="n"/>
      <c r="I17" s="6">
        <f>IFERROR(VLOOKUP(H17,'Participants'!$A$2:$L$101,3,FALSE),"")</f>
        <v/>
      </c>
      <c r="J17" s="7" t="n"/>
      <c r="K17" s="8" t="n"/>
      <c r="L17" s="5" t="n"/>
      <c r="M17" s="5" t="n"/>
      <c r="N17" s="6">
        <f>IF(AND(F17="",H17=""),"",IF(OR(L17="",M17=""),"À jouer",IF(L17&gt;M17,G17,IF(M17&gt;L17,I17,"Égalité"))))</f>
        <v/>
      </c>
      <c r="O17" s="6">
        <f>IF(AND(F17="",H17=""),"",IF(OR(L17="",M17=""),"",L17&amp;" - "&amp;M17))</f>
        <v/>
      </c>
      <c r="P17" s="6">
        <f>IF(AND(F17="",H17=""),"",IF(N17="À jouer","À jouer","Terminé"))</f>
        <v/>
      </c>
      <c r="Q17" s="4" t="n"/>
    </row>
    <row r="18">
      <c r="A18" s="2">
        <f>IF(AND(B18="",F18="",H18=""),"",ROW()-1)</f>
        <v/>
      </c>
      <c r="B18" s="3" t="n"/>
      <c r="C18" s="3" t="n"/>
      <c r="D18" s="3" t="n"/>
      <c r="E18" s="3" t="n"/>
      <c r="F18" s="3" t="n"/>
      <c r="G18" s="2">
        <f>IFERROR(VLOOKUP(F18,'Participants'!$A$2:$L$101,3,FALSE),"")</f>
        <v/>
      </c>
      <c r="H18" s="3" t="n"/>
      <c r="I18" s="2">
        <f>IFERROR(VLOOKUP(H18,'Participants'!$A$2:$L$101,3,FALSE),"")</f>
        <v/>
      </c>
      <c r="J18" s="7" t="n"/>
      <c r="K18" s="8" t="n"/>
      <c r="L18" s="5" t="n"/>
      <c r="M18" s="5" t="n"/>
      <c r="N18" s="2">
        <f>IF(AND(F18="",H18=""),"",IF(OR(L18="",M18=""),"À jouer",IF(L18&gt;M18,G18,IF(M18&gt;L18,I18,"Égalité"))))</f>
        <v/>
      </c>
      <c r="O18" s="2">
        <f>IF(AND(F18="",H18=""),"",IF(OR(L18="",M18=""),"",L18&amp;" - "&amp;M18))</f>
        <v/>
      </c>
      <c r="P18" s="2">
        <f>IF(AND(F18="",H18=""),"",IF(N18="À jouer","À jouer","Terminé"))</f>
        <v/>
      </c>
      <c r="Q18" s="4" t="n"/>
    </row>
    <row r="19">
      <c r="A19" s="6">
        <f>IF(AND(B19="",F19="",H19=""),"",ROW()-1)</f>
        <v/>
      </c>
      <c r="B19" s="3" t="n"/>
      <c r="C19" s="3" t="n"/>
      <c r="D19" s="3" t="n"/>
      <c r="E19" s="3" t="n"/>
      <c r="F19" s="3" t="n"/>
      <c r="G19" s="6">
        <f>IFERROR(VLOOKUP(F19,'Participants'!$A$2:$L$101,3,FALSE),"")</f>
        <v/>
      </c>
      <c r="H19" s="3" t="n"/>
      <c r="I19" s="6">
        <f>IFERROR(VLOOKUP(H19,'Participants'!$A$2:$L$101,3,FALSE),"")</f>
        <v/>
      </c>
      <c r="J19" s="7" t="n"/>
      <c r="K19" s="8" t="n"/>
      <c r="L19" s="5" t="n"/>
      <c r="M19" s="5" t="n"/>
      <c r="N19" s="6">
        <f>IF(AND(F19="",H19=""),"",IF(OR(L19="",M19=""),"À jouer",IF(L19&gt;M19,G19,IF(M19&gt;L19,I19,"Égalité"))))</f>
        <v/>
      </c>
      <c r="O19" s="6">
        <f>IF(AND(F19="",H19=""),"",IF(OR(L19="",M19=""),"",L19&amp;" - "&amp;M19))</f>
        <v/>
      </c>
      <c r="P19" s="6">
        <f>IF(AND(F19="",H19=""),"",IF(N19="À jouer","À jouer","Terminé"))</f>
        <v/>
      </c>
      <c r="Q19" s="4" t="n"/>
    </row>
    <row r="20">
      <c r="A20" s="2">
        <f>IF(AND(B20="",F20="",H20=""),"",ROW()-1)</f>
        <v/>
      </c>
      <c r="B20" s="3" t="n"/>
      <c r="C20" s="3" t="n"/>
      <c r="D20" s="3" t="n"/>
      <c r="E20" s="3" t="n"/>
      <c r="F20" s="3" t="n"/>
      <c r="G20" s="2">
        <f>IFERROR(VLOOKUP(F20,'Participants'!$A$2:$L$101,3,FALSE),"")</f>
        <v/>
      </c>
      <c r="H20" s="3" t="n"/>
      <c r="I20" s="2">
        <f>IFERROR(VLOOKUP(H20,'Participants'!$A$2:$L$101,3,FALSE),"")</f>
        <v/>
      </c>
      <c r="J20" s="7" t="n"/>
      <c r="K20" s="8" t="n"/>
      <c r="L20" s="5" t="n"/>
      <c r="M20" s="5" t="n"/>
      <c r="N20" s="2">
        <f>IF(AND(F20="",H20=""),"",IF(OR(L20="",M20=""),"À jouer",IF(L20&gt;M20,G20,IF(M20&gt;L20,I20,"Égalité"))))</f>
        <v/>
      </c>
      <c r="O20" s="2">
        <f>IF(AND(F20="",H20=""),"",IF(OR(L20="",M20=""),"",L20&amp;" - "&amp;M20))</f>
        <v/>
      </c>
      <c r="P20" s="2">
        <f>IF(AND(F20="",H20=""),"",IF(N20="À jouer","À jouer","Terminé"))</f>
        <v/>
      </c>
      <c r="Q20" s="4" t="n"/>
    </row>
    <row r="21">
      <c r="A21" s="6">
        <f>IF(AND(B21="",F21="",H21=""),"",ROW()-1)</f>
        <v/>
      </c>
      <c r="B21" s="3" t="n"/>
      <c r="C21" s="3" t="n"/>
      <c r="D21" s="3" t="n"/>
      <c r="E21" s="3" t="n"/>
      <c r="F21" s="3" t="n"/>
      <c r="G21" s="6">
        <f>IFERROR(VLOOKUP(F21,'Participants'!$A$2:$L$101,3,FALSE),"")</f>
        <v/>
      </c>
      <c r="H21" s="3" t="n"/>
      <c r="I21" s="6">
        <f>IFERROR(VLOOKUP(H21,'Participants'!$A$2:$L$101,3,FALSE),"")</f>
        <v/>
      </c>
      <c r="J21" s="7" t="n"/>
      <c r="K21" s="8" t="n"/>
      <c r="L21" s="5" t="n"/>
      <c r="M21" s="5" t="n"/>
      <c r="N21" s="6">
        <f>IF(AND(F21="",H21=""),"",IF(OR(L21="",M21=""),"À jouer",IF(L21&gt;M21,G21,IF(M21&gt;L21,I21,"Égalité"))))</f>
        <v/>
      </c>
      <c r="O21" s="6">
        <f>IF(AND(F21="",H21=""),"",IF(OR(L21="",M21=""),"",L21&amp;" - "&amp;M21))</f>
        <v/>
      </c>
      <c r="P21" s="6">
        <f>IF(AND(F21="",H21=""),"",IF(N21="À jouer","À jouer","Terminé"))</f>
        <v/>
      </c>
      <c r="Q21" s="4" t="n"/>
    </row>
    <row r="22">
      <c r="A22" s="2">
        <f>IF(AND(B22="",F22="",H22=""),"",ROW()-1)</f>
        <v/>
      </c>
      <c r="B22" s="3" t="n"/>
      <c r="C22" s="3" t="n"/>
      <c r="D22" s="3" t="n"/>
      <c r="E22" s="3" t="n"/>
      <c r="F22" s="3" t="n"/>
      <c r="G22" s="2">
        <f>IFERROR(VLOOKUP(F22,'Participants'!$A$2:$L$101,3,FALSE),"")</f>
        <v/>
      </c>
      <c r="H22" s="3" t="n"/>
      <c r="I22" s="2">
        <f>IFERROR(VLOOKUP(H22,'Participants'!$A$2:$L$101,3,FALSE),"")</f>
        <v/>
      </c>
      <c r="J22" s="7" t="n"/>
      <c r="K22" s="8" t="n"/>
      <c r="L22" s="5" t="n"/>
      <c r="M22" s="5" t="n"/>
      <c r="N22" s="2">
        <f>IF(AND(F22="",H22=""),"",IF(OR(L22="",M22=""),"À jouer",IF(L22&gt;M22,G22,IF(M22&gt;L22,I22,"Égalité"))))</f>
        <v/>
      </c>
      <c r="O22" s="2">
        <f>IF(AND(F22="",H22=""),"",IF(OR(L22="",M22=""),"",L22&amp;" - "&amp;M22))</f>
        <v/>
      </c>
      <c r="P22" s="2">
        <f>IF(AND(F22="",H22=""),"",IF(N22="À jouer","À jouer","Terminé"))</f>
        <v/>
      </c>
      <c r="Q22" s="4" t="n"/>
    </row>
    <row r="23">
      <c r="A23" s="6">
        <f>IF(AND(B23="",F23="",H23=""),"",ROW()-1)</f>
        <v/>
      </c>
      <c r="B23" s="3" t="n"/>
      <c r="C23" s="3" t="n"/>
      <c r="D23" s="3" t="n"/>
      <c r="E23" s="3" t="n"/>
      <c r="F23" s="3" t="n"/>
      <c r="G23" s="6">
        <f>IFERROR(VLOOKUP(F23,'Participants'!$A$2:$L$101,3,FALSE),"")</f>
        <v/>
      </c>
      <c r="H23" s="3" t="n"/>
      <c r="I23" s="6">
        <f>IFERROR(VLOOKUP(H23,'Participants'!$A$2:$L$101,3,FALSE),"")</f>
        <v/>
      </c>
      <c r="J23" s="7" t="n"/>
      <c r="K23" s="8" t="n"/>
      <c r="L23" s="5" t="n"/>
      <c r="M23" s="5" t="n"/>
      <c r="N23" s="6">
        <f>IF(AND(F23="",H23=""),"",IF(OR(L23="",M23=""),"À jouer",IF(L23&gt;M23,G23,IF(M23&gt;L23,I23,"Égalité"))))</f>
        <v/>
      </c>
      <c r="O23" s="6">
        <f>IF(AND(F23="",H23=""),"",IF(OR(L23="",M23=""),"",L23&amp;" - "&amp;M23))</f>
        <v/>
      </c>
      <c r="P23" s="6">
        <f>IF(AND(F23="",H23=""),"",IF(N23="À jouer","À jouer","Terminé"))</f>
        <v/>
      </c>
      <c r="Q23" s="4" t="n"/>
    </row>
    <row r="24">
      <c r="A24" s="2">
        <f>IF(AND(B24="",F24="",H24=""),"",ROW()-1)</f>
        <v/>
      </c>
      <c r="B24" s="3" t="n"/>
      <c r="C24" s="3" t="n"/>
      <c r="D24" s="3" t="n"/>
      <c r="E24" s="3" t="n"/>
      <c r="F24" s="3" t="n"/>
      <c r="G24" s="2">
        <f>IFERROR(VLOOKUP(F24,'Participants'!$A$2:$L$101,3,FALSE),"")</f>
        <v/>
      </c>
      <c r="H24" s="3" t="n"/>
      <c r="I24" s="2">
        <f>IFERROR(VLOOKUP(H24,'Participants'!$A$2:$L$101,3,FALSE),"")</f>
        <v/>
      </c>
      <c r="J24" s="7" t="n"/>
      <c r="K24" s="8" t="n"/>
      <c r="L24" s="5" t="n"/>
      <c r="M24" s="5" t="n"/>
      <c r="N24" s="2">
        <f>IF(AND(F24="",H24=""),"",IF(OR(L24="",M24=""),"À jouer",IF(L24&gt;M24,G24,IF(M24&gt;L24,I24,"Égalité"))))</f>
        <v/>
      </c>
      <c r="O24" s="2">
        <f>IF(AND(F24="",H24=""),"",IF(OR(L24="",M24=""),"",L24&amp;" - "&amp;M24))</f>
        <v/>
      </c>
      <c r="P24" s="2">
        <f>IF(AND(F24="",H24=""),"",IF(N24="À jouer","À jouer","Terminé"))</f>
        <v/>
      </c>
      <c r="Q24" s="4" t="n"/>
    </row>
    <row r="25">
      <c r="A25" s="6">
        <f>IF(AND(B25="",F25="",H25=""),"",ROW()-1)</f>
        <v/>
      </c>
      <c r="B25" s="3" t="n"/>
      <c r="C25" s="3" t="n"/>
      <c r="D25" s="3" t="n"/>
      <c r="E25" s="3" t="n"/>
      <c r="F25" s="3" t="n"/>
      <c r="G25" s="6">
        <f>IFERROR(VLOOKUP(F25,'Participants'!$A$2:$L$101,3,FALSE),"")</f>
        <v/>
      </c>
      <c r="H25" s="3" t="n"/>
      <c r="I25" s="6">
        <f>IFERROR(VLOOKUP(H25,'Participants'!$A$2:$L$101,3,FALSE),"")</f>
        <v/>
      </c>
      <c r="J25" s="7" t="n"/>
      <c r="K25" s="8" t="n"/>
      <c r="L25" s="5" t="n"/>
      <c r="M25" s="5" t="n"/>
      <c r="N25" s="6">
        <f>IF(AND(F25="",H25=""),"",IF(OR(L25="",M25=""),"À jouer",IF(L25&gt;M25,G25,IF(M25&gt;L25,I25,"Égalité"))))</f>
        <v/>
      </c>
      <c r="O25" s="6">
        <f>IF(AND(F25="",H25=""),"",IF(OR(L25="",M25=""),"",L25&amp;" - "&amp;M25))</f>
        <v/>
      </c>
      <c r="P25" s="6">
        <f>IF(AND(F25="",H25=""),"",IF(N25="À jouer","À jouer","Terminé"))</f>
        <v/>
      </c>
      <c r="Q25" s="4" t="n"/>
    </row>
    <row r="26">
      <c r="A26" s="2">
        <f>IF(AND(B26="",F26="",H26=""),"",ROW()-1)</f>
        <v/>
      </c>
      <c r="B26" s="3" t="n"/>
      <c r="C26" s="3" t="n"/>
      <c r="D26" s="3" t="n"/>
      <c r="E26" s="3" t="n"/>
      <c r="F26" s="3" t="n"/>
      <c r="G26" s="2">
        <f>IFERROR(VLOOKUP(F26,'Participants'!$A$2:$L$101,3,FALSE),"")</f>
        <v/>
      </c>
      <c r="H26" s="3" t="n"/>
      <c r="I26" s="2">
        <f>IFERROR(VLOOKUP(H26,'Participants'!$A$2:$L$101,3,FALSE),"")</f>
        <v/>
      </c>
      <c r="J26" s="7" t="n"/>
      <c r="K26" s="8" t="n"/>
      <c r="L26" s="5" t="n"/>
      <c r="M26" s="5" t="n"/>
      <c r="N26" s="2">
        <f>IF(AND(F26="",H26=""),"",IF(OR(L26="",M26=""),"À jouer",IF(L26&gt;M26,G26,IF(M26&gt;L26,I26,"Égalité"))))</f>
        <v/>
      </c>
      <c r="O26" s="2">
        <f>IF(AND(F26="",H26=""),"",IF(OR(L26="",M26=""),"",L26&amp;" - "&amp;M26))</f>
        <v/>
      </c>
      <c r="P26" s="2">
        <f>IF(AND(F26="",H26=""),"",IF(N26="À jouer","À jouer","Terminé"))</f>
        <v/>
      </c>
      <c r="Q26" s="4" t="n"/>
    </row>
    <row r="27">
      <c r="A27" s="6">
        <f>IF(AND(B27="",F27="",H27=""),"",ROW()-1)</f>
        <v/>
      </c>
      <c r="B27" s="3" t="n"/>
      <c r="C27" s="3" t="n"/>
      <c r="D27" s="3" t="n"/>
      <c r="E27" s="3" t="n"/>
      <c r="F27" s="3" t="n"/>
      <c r="G27" s="6">
        <f>IFERROR(VLOOKUP(F27,'Participants'!$A$2:$L$101,3,FALSE),"")</f>
        <v/>
      </c>
      <c r="H27" s="3" t="n"/>
      <c r="I27" s="6">
        <f>IFERROR(VLOOKUP(H27,'Participants'!$A$2:$L$101,3,FALSE),"")</f>
        <v/>
      </c>
      <c r="J27" s="7" t="n"/>
      <c r="K27" s="8" t="n"/>
      <c r="L27" s="5" t="n"/>
      <c r="M27" s="5" t="n"/>
      <c r="N27" s="6">
        <f>IF(AND(F27="",H27=""),"",IF(OR(L27="",M27=""),"À jouer",IF(L27&gt;M27,G27,IF(M27&gt;L27,I27,"Égalité"))))</f>
        <v/>
      </c>
      <c r="O27" s="6">
        <f>IF(AND(F27="",H27=""),"",IF(OR(L27="",M27=""),"",L27&amp;" - "&amp;M27))</f>
        <v/>
      </c>
      <c r="P27" s="6">
        <f>IF(AND(F27="",H27=""),"",IF(N27="À jouer","À jouer","Terminé"))</f>
        <v/>
      </c>
      <c r="Q27" s="4" t="n"/>
    </row>
    <row r="28">
      <c r="A28" s="2">
        <f>IF(AND(B28="",F28="",H28=""),"",ROW()-1)</f>
        <v/>
      </c>
      <c r="B28" s="3" t="n"/>
      <c r="C28" s="3" t="n"/>
      <c r="D28" s="3" t="n"/>
      <c r="E28" s="3" t="n"/>
      <c r="F28" s="3" t="n"/>
      <c r="G28" s="2">
        <f>IFERROR(VLOOKUP(F28,'Participants'!$A$2:$L$101,3,FALSE),"")</f>
        <v/>
      </c>
      <c r="H28" s="3" t="n"/>
      <c r="I28" s="2">
        <f>IFERROR(VLOOKUP(H28,'Participants'!$A$2:$L$101,3,FALSE),"")</f>
        <v/>
      </c>
      <c r="J28" s="7" t="n"/>
      <c r="K28" s="8" t="n"/>
      <c r="L28" s="5" t="n"/>
      <c r="M28" s="5" t="n"/>
      <c r="N28" s="2">
        <f>IF(AND(F28="",H28=""),"",IF(OR(L28="",M28=""),"À jouer",IF(L28&gt;M28,G28,IF(M28&gt;L28,I28,"Égalité"))))</f>
        <v/>
      </c>
      <c r="O28" s="2">
        <f>IF(AND(F28="",H28=""),"",IF(OR(L28="",M28=""),"",L28&amp;" - "&amp;M28))</f>
        <v/>
      </c>
      <c r="P28" s="2">
        <f>IF(AND(F28="",H28=""),"",IF(N28="À jouer","À jouer","Terminé"))</f>
        <v/>
      </c>
      <c r="Q28" s="4" t="n"/>
    </row>
    <row r="29">
      <c r="A29" s="6">
        <f>IF(AND(B29="",F29="",H29=""),"",ROW()-1)</f>
        <v/>
      </c>
      <c r="B29" s="3" t="n"/>
      <c r="C29" s="3" t="n"/>
      <c r="D29" s="3" t="n"/>
      <c r="E29" s="3" t="n"/>
      <c r="F29" s="3" t="n"/>
      <c r="G29" s="6">
        <f>IFERROR(VLOOKUP(F29,'Participants'!$A$2:$L$101,3,FALSE),"")</f>
        <v/>
      </c>
      <c r="H29" s="3" t="n"/>
      <c r="I29" s="6">
        <f>IFERROR(VLOOKUP(H29,'Participants'!$A$2:$L$101,3,FALSE),"")</f>
        <v/>
      </c>
      <c r="J29" s="7" t="n"/>
      <c r="K29" s="8" t="n"/>
      <c r="L29" s="5" t="n"/>
      <c r="M29" s="5" t="n"/>
      <c r="N29" s="6">
        <f>IF(AND(F29="",H29=""),"",IF(OR(L29="",M29=""),"À jouer",IF(L29&gt;M29,G29,IF(M29&gt;L29,I29,"Égalité"))))</f>
        <v/>
      </c>
      <c r="O29" s="6">
        <f>IF(AND(F29="",H29=""),"",IF(OR(L29="",M29=""),"",L29&amp;" - "&amp;M29))</f>
        <v/>
      </c>
      <c r="P29" s="6">
        <f>IF(AND(F29="",H29=""),"",IF(N29="À jouer","À jouer","Terminé"))</f>
        <v/>
      </c>
      <c r="Q29" s="4" t="n"/>
    </row>
    <row r="30">
      <c r="A30" s="2">
        <f>IF(AND(B30="",F30="",H30=""),"",ROW()-1)</f>
        <v/>
      </c>
      <c r="B30" s="3" t="n"/>
      <c r="C30" s="3" t="n"/>
      <c r="D30" s="3" t="n"/>
      <c r="E30" s="3" t="n"/>
      <c r="F30" s="3" t="n"/>
      <c r="G30" s="2">
        <f>IFERROR(VLOOKUP(F30,'Participants'!$A$2:$L$101,3,FALSE),"")</f>
        <v/>
      </c>
      <c r="H30" s="3" t="n"/>
      <c r="I30" s="2">
        <f>IFERROR(VLOOKUP(H30,'Participants'!$A$2:$L$101,3,FALSE),"")</f>
        <v/>
      </c>
      <c r="J30" s="7" t="n"/>
      <c r="K30" s="8" t="n"/>
      <c r="L30" s="5" t="n"/>
      <c r="M30" s="5" t="n"/>
      <c r="N30" s="2">
        <f>IF(AND(F30="",H30=""),"",IF(OR(L30="",M30=""),"À jouer",IF(L30&gt;M30,G30,IF(M30&gt;L30,I30,"Égalité"))))</f>
        <v/>
      </c>
      <c r="O30" s="2">
        <f>IF(AND(F30="",H30=""),"",IF(OR(L30="",M30=""),"",L30&amp;" - "&amp;M30))</f>
        <v/>
      </c>
      <c r="P30" s="2">
        <f>IF(AND(F30="",H30=""),"",IF(N30="À jouer","À jouer","Terminé"))</f>
        <v/>
      </c>
      <c r="Q30" s="4" t="n"/>
    </row>
    <row r="31">
      <c r="A31" s="6">
        <f>IF(AND(B31="",F31="",H31=""),"",ROW()-1)</f>
        <v/>
      </c>
      <c r="B31" s="3" t="n"/>
      <c r="C31" s="3" t="n"/>
      <c r="D31" s="3" t="n"/>
      <c r="E31" s="3" t="n"/>
      <c r="F31" s="3" t="n"/>
      <c r="G31" s="6">
        <f>IFERROR(VLOOKUP(F31,'Participants'!$A$2:$L$101,3,FALSE),"")</f>
        <v/>
      </c>
      <c r="H31" s="3" t="n"/>
      <c r="I31" s="6">
        <f>IFERROR(VLOOKUP(H31,'Participants'!$A$2:$L$101,3,FALSE),"")</f>
        <v/>
      </c>
      <c r="J31" s="7" t="n"/>
      <c r="K31" s="8" t="n"/>
      <c r="L31" s="5" t="n"/>
      <c r="M31" s="5" t="n"/>
      <c r="N31" s="6">
        <f>IF(AND(F31="",H31=""),"",IF(OR(L31="",M31=""),"À jouer",IF(L31&gt;M31,G31,IF(M31&gt;L31,I31,"Égalité"))))</f>
        <v/>
      </c>
      <c r="O31" s="6">
        <f>IF(AND(F31="",H31=""),"",IF(OR(L31="",M31=""),"",L31&amp;" - "&amp;M31))</f>
        <v/>
      </c>
      <c r="P31" s="6">
        <f>IF(AND(F31="",H31=""),"",IF(N31="À jouer","À jouer","Terminé"))</f>
        <v/>
      </c>
      <c r="Q31" s="4" t="n"/>
    </row>
    <row r="32">
      <c r="A32" s="2">
        <f>IF(AND(B32="",F32="",H32=""),"",ROW()-1)</f>
        <v/>
      </c>
      <c r="B32" s="3" t="n"/>
      <c r="C32" s="3" t="n"/>
      <c r="D32" s="3" t="n"/>
      <c r="E32" s="3" t="n"/>
      <c r="F32" s="3" t="n"/>
      <c r="G32" s="2">
        <f>IFERROR(VLOOKUP(F32,'Participants'!$A$2:$L$101,3,FALSE),"")</f>
        <v/>
      </c>
      <c r="H32" s="3" t="n"/>
      <c r="I32" s="2">
        <f>IFERROR(VLOOKUP(H32,'Participants'!$A$2:$L$101,3,FALSE),"")</f>
        <v/>
      </c>
      <c r="J32" s="7" t="n"/>
      <c r="K32" s="8" t="n"/>
      <c r="L32" s="5" t="n"/>
      <c r="M32" s="5" t="n"/>
      <c r="N32" s="2">
        <f>IF(AND(F32="",H32=""),"",IF(OR(L32="",M32=""),"À jouer",IF(L32&gt;M32,G32,IF(M32&gt;L32,I32,"Égalité"))))</f>
        <v/>
      </c>
      <c r="O32" s="2">
        <f>IF(AND(F32="",H32=""),"",IF(OR(L32="",M32=""),"",L32&amp;" - "&amp;M32))</f>
        <v/>
      </c>
      <c r="P32" s="2">
        <f>IF(AND(F32="",H32=""),"",IF(N32="À jouer","À jouer","Terminé"))</f>
        <v/>
      </c>
      <c r="Q32" s="4" t="n"/>
    </row>
    <row r="33">
      <c r="A33" s="6">
        <f>IF(AND(B33="",F33="",H33=""),"",ROW()-1)</f>
        <v/>
      </c>
      <c r="B33" s="3" t="n"/>
      <c r="C33" s="3" t="n"/>
      <c r="D33" s="3" t="n"/>
      <c r="E33" s="3" t="n"/>
      <c r="F33" s="3" t="n"/>
      <c r="G33" s="6">
        <f>IFERROR(VLOOKUP(F33,'Participants'!$A$2:$L$101,3,FALSE),"")</f>
        <v/>
      </c>
      <c r="H33" s="3" t="n"/>
      <c r="I33" s="6">
        <f>IFERROR(VLOOKUP(H33,'Participants'!$A$2:$L$101,3,FALSE),"")</f>
        <v/>
      </c>
      <c r="J33" s="7" t="n"/>
      <c r="K33" s="8" t="n"/>
      <c r="L33" s="5" t="n"/>
      <c r="M33" s="5" t="n"/>
      <c r="N33" s="6">
        <f>IF(AND(F33="",H33=""),"",IF(OR(L33="",M33=""),"À jouer",IF(L33&gt;M33,G33,IF(M33&gt;L33,I33,"Égalité"))))</f>
        <v/>
      </c>
      <c r="O33" s="6">
        <f>IF(AND(F33="",H33=""),"",IF(OR(L33="",M33=""),"",L33&amp;" - "&amp;M33))</f>
        <v/>
      </c>
      <c r="P33" s="6">
        <f>IF(AND(F33="",H33=""),"",IF(N33="À jouer","À jouer","Terminé"))</f>
        <v/>
      </c>
      <c r="Q33" s="4" t="n"/>
    </row>
    <row r="34">
      <c r="A34" s="2">
        <f>IF(AND(B34="",F34="",H34=""),"",ROW()-1)</f>
        <v/>
      </c>
      <c r="B34" s="3" t="n"/>
      <c r="C34" s="3" t="n"/>
      <c r="D34" s="3" t="n"/>
      <c r="E34" s="3" t="n"/>
      <c r="F34" s="3" t="n"/>
      <c r="G34" s="2">
        <f>IFERROR(VLOOKUP(F34,'Participants'!$A$2:$L$101,3,FALSE),"")</f>
        <v/>
      </c>
      <c r="H34" s="3" t="n"/>
      <c r="I34" s="2">
        <f>IFERROR(VLOOKUP(H34,'Participants'!$A$2:$L$101,3,FALSE),"")</f>
        <v/>
      </c>
      <c r="J34" s="7" t="n"/>
      <c r="K34" s="8" t="n"/>
      <c r="L34" s="5" t="n"/>
      <c r="M34" s="5" t="n"/>
      <c r="N34" s="2">
        <f>IF(AND(F34="",H34=""),"",IF(OR(L34="",M34=""),"À jouer",IF(L34&gt;M34,G34,IF(M34&gt;L34,I34,"Égalité"))))</f>
        <v/>
      </c>
      <c r="O34" s="2">
        <f>IF(AND(F34="",H34=""),"",IF(OR(L34="",M34=""),"",L34&amp;" - "&amp;M34))</f>
        <v/>
      </c>
      <c r="P34" s="2">
        <f>IF(AND(F34="",H34=""),"",IF(N34="À jouer","À jouer","Terminé"))</f>
        <v/>
      </c>
      <c r="Q34" s="4" t="n"/>
    </row>
    <row r="35">
      <c r="A35" s="6">
        <f>IF(AND(B35="",F35="",H35=""),"",ROW()-1)</f>
        <v/>
      </c>
      <c r="B35" s="3" t="n"/>
      <c r="C35" s="3" t="n"/>
      <c r="D35" s="3" t="n"/>
      <c r="E35" s="3" t="n"/>
      <c r="F35" s="3" t="n"/>
      <c r="G35" s="6">
        <f>IFERROR(VLOOKUP(F35,'Participants'!$A$2:$L$101,3,FALSE),"")</f>
        <v/>
      </c>
      <c r="H35" s="3" t="n"/>
      <c r="I35" s="6">
        <f>IFERROR(VLOOKUP(H35,'Participants'!$A$2:$L$101,3,FALSE),"")</f>
        <v/>
      </c>
      <c r="J35" s="7" t="n"/>
      <c r="K35" s="8" t="n"/>
      <c r="L35" s="5" t="n"/>
      <c r="M35" s="5" t="n"/>
      <c r="N35" s="6">
        <f>IF(AND(F35="",H35=""),"",IF(OR(L35="",M35=""),"À jouer",IF(L35&gt;M35,G35,IF(M35&gt;L35,I35,"Égalité"))))</f>
        <v/>
      </c>
      <c r="O35" s="6">
        <f>IF(AND(F35="",H35=""),"",IF(OR(L35="",M35=""),"",L35&amp;" - "&amp;M35))</f>
        <v/>
      </c>
      <c r="P35" s="6">
        <f>IF(AND(F35="",H35=""),"",IF(N35="À jouer","À jouer","Terminé"))</f>
        <v/>
      </c>
      <c r="Q35" s="4" t="n"/>
    </row>
    <row r="36">
      <c r="A36" s="2">
        <f>IF(AND(B36="",F36="",H36=""),"",ROW()-1)</f>
        <v/>
      </c>
      <c r="B36" s="3" t="n"/>
      <c r="C36" s="3" t="n"/>
      <c r="D36" s="3" t="n"/>
      <c r="E36" s="3" t="n"/>
      <c r="F36" s="3" t="n"/>
      <c r="G36" s="2">
        <f>IFERROR(VLOOKUP(F36,'Participants'!$A$2:$L$101,3,FALSE),"")</f>
        <v/>
      </c>
      <c r="H36" s="3" t="n"/>
      <c r="I36" s="2">
        <f>IFERROR(VLOOKUP(H36,'Participants'!$A$2:$L$101,3,FALSE),"")</f>
        <v/>
      </c>
      <c r="J36" s="7" t="n"/>
      <c r="K36" s="8" t="n"/>
      <c r="L36" s="5" t="n"/>
      <c r="M36" s="5" t="n"/>
      <c r="N36" s="2">
        <f>IF(AND(F36="",H36=""),"",IF(OR(L36="",M36=""),"À jouer",IF(L36&gt;M36,G36,IF(M36&gt;L36,I36,"Égalité"))))</f>
        <v/>
      </c>
      <c r="O36" s="2">
        <f>IF(AND(F36="",H36=""),"",IF(OR(L36="",M36=""),"",L36&amp;" - "&amp;M36))</f>
        <v/>
      </c>
      <c r="P36" s="2">
        <f>IF(AND(F36="",H36=""),"",IF(N36="À jouer","À jouer","Terminé"))</f>
        <v/>
      </c>
      <c r="Q36" s="4" t="n"/>
    </row>
    <row r="37">
      <c r="A37" s="6">
        <f>IF(AND(B37="",F37="",H37=""),"",ROW()-1)</f>
        <v/>
      </c>
      <c r="B37" s="3" t="n"/>
      <c r="C37" s="3" t="n"/>
      <c r="D37" s="3" t="n"/>
      <c r="E37" s="3" t="n"/>
      <c r="F37" s="3" t="n"/>
      <c r="G37" s="6">
        <f>IFERROR(VLOOKUP(F37,'Participants'!$A$2:$L$101,3,FALSE),"")</f>
        <v/>
      </c>
      <c r="H37" s="3" t="n"/>
      <c r="I37" s="6">
        <f>IFERROR(VLOOKUP(H37,'Participants'!$A$2:$L$101,3,FALSE),"")</f>
        <v/>
      </c>
      <c r="J37" s="7" t="n"/>
      <c r="K37" s="8" t="n"/>
      <c r="L37" s="5" t="n"/>
      <c r="M37" s="5" t="n"/>
      <c r="N37" s="6">
        <f>IF(AND(F37="",H37=""),"",IF(OR(L37="",M37=""),"À jouer",IF(L37&gt;M37,G37,IF(M37&gt;L37,I37,"Égalité"))))</f>
        <v/>
      </c>
      <c r="O37" s="6">
        <f>IF(AND(F37="",H37=""),"",IF(OR(L37="",M37=""),"",L37&amp;" - "&amp;M37))</f>
        <v/>
      </c>
      <c r="P37" s="6">
        <f>IF(AND(F37="",H37=""),"",IF(N37="À jouer","À jouer","Terminé"))</f>
        <v/>
      </c>
      <c r="Q37" s="4" t="n"/>
    </row>
    <row r="38">
      <c r="A38" s="2">
        <f>IF(AND(B38="",F38="",H38=""),"",ROW()-1)</f>
        <v/>
      </c>
      <c r="B38" s="3" t="n"/>
      <c r="C38" s="3" t="n"/>
      <c r="D38" s="3" t="n"/>
      <c r="E38" s="3" t="n"/>
      <c r="F38" s="3" t="n"/>
      <c r="G38" s="2">
        <f>IFERROR(VLOOKUP(F38,'Participants'!$A$2:$L$101,3,FALSE),"")</f>
        <v/>
      </c>
      <c r="H38" s="3" t="n"/>
      <c r="I38" s="2">
        <f>IFERROR(VLOOKUP(H38,'Participants'!$A$2:$L$101,3,FALSE),"")</f>
        <v/>
      </c>
      <c r="J38" s="7" t="n"/>
      <c r="K38" s="8" t="n"/>
      <c r="L38" s="5" t="n"/>
      <c r="M38" s="5" t="n"/>
      <c r="N38" s="2">
        <f>IF(AND(F38="",H38=""),"",IF(OR(L38="",M38=""),"À jouer",IF(L38&gt;M38,G38,IF(M38&gt;L38,I38,"Égalité"))))</f>
        <v/>
      </c>
      <c r="O38" s="2">
        <f>IF(AND(F38="",H38=""),"",IF(OR(L38="",M38=""),"",L38&amp;" - "&amp;M38))</f>
        <v/>
      </c>
      <c r="P38" s="2">
        <f>IF(AND(F38="",H38=""),"",IF(N38="À jouer","À jouer","Terminé"))</f>
        <v/>
      </c>
      <c r="Q38" s="4" t="n"/>
    </row>
    <row r="39">
      <c r="A39" s="6">
        <f>IF(AND(B39="",F39="",H39=""),"",ROW()-1)</f>
        <v/>
      </c>
      <c r="B39" s="3" t="n"/>
      <c r="C39" s="3" t="n"/>
      <c r="D39" s="3" t="n"/>
      <c r="E39" s="3" t="n"/>
      <c r="F39" s="3" t="n"/>
      <c r="G39" s="6">
        <f>IFERROR(VLOOKUP(F39,'Participants'!$A$2:$L$101,3,FALSE),"")</f>
        <v/>
      </c>
      <c r="H39" s="3" t="n"/>
      <c r="I39" s="6">
        <f>IFERROR(VLOOKUP(H39,'Participants'!$A$2:$L$101,3,FALSE),"")</f>
        <v/>
      </c>
      <c r="J39" s="7" t="n"/>
      <c r="K39" s="8" t="n"/>
      <c r="L39" s="5" t="n"/>
      <c r="M39" s="5" t="n"/>
      <c r="N39" s="6">
        <f>IF(AND(F39="",H39=""),"",IF(OR(L39="",M39=""),"À jouer",IF(L39&gt;M39,G39,IF(M39&gt;L39,I39,"Égalité"))))</f>
        <v/>
      </c>
      <c r="O39" s="6">
        <f>IF(AND(F39="",H39=""),"",IF(OR(L39="",M39=""),"",L39&amp;" - "&amp;M39))</f>
        <v/>
      </c>
      <c r="P39" s="6">
        <f>IF(AND(F39="",H39=""),"",IF(N39="À jouer","À jouer","Terminé"))</f>
        <v/>
      </c>
      <c r="Q39" s="4" t="n"/>
    </row>
    <row r="40">
      <c r="A40" s="2">
        <f>IF(AND(B40="",F40="",H40=""),"",ROW()-1)</f>
        <v/>
      </c>
      <c r="B40" s="3" t="n"/>
      <c r="C40" s="3" t="n"/>
      <c r="D40" s="3" t="n"/>
      <c r="E40" s="3" t="n"/>
      <c r="F40" s="3" t="n"/>
      <c r="G40" s="2">
        <f>IFERROR(VLOOKUP(F40,'Participants'!$A$2:$L$101,3,FALSE),"")</f>
        <v/>
      </c>
      <c r="H40" s="3" t="n"/>
      <c r="I40" s="2">
        <f>IFERROR(VLOOKUP(H40,'Participants'!$A$2:$L$101,3,FALSE),"")</f>
        <v/>
      </c>
      <c r="J40" s="7" t="n"/>
      <c r="K40" s="8" t="n"/>
      <c r="L40" s="5" t="n"/>
      <c r="M40" s="5" t="n"/>
      <c r="N40" s="2">
        <f>IF(AND(F40="",H40=""),"",IF(OR(L40="",M40=""),"À jouer",IF(L40&gt;M40,G40,IF(M40&gt;L40,I40,"Égalité"))))</f>
        <v/>
      </c>
      <c r="O40" s="2">
        <f>IF(AND(F40="",H40=""),"",IF(OR(L40="",M40=""),"",L40&amp;" - "&amp;M40))</f>
        <v/>
      </c>
      <c r="P40" s="2">
        <f>IF(AND(F40="",H40=""),"",IF(N40="À jouer","À jouer","Terminé"))</f>
        <v/>
      </c>
      <c r="Q40" s="4" t="n"/>
    </row>
    <row r="41">
      <c r="A41" s="6">
        <f>IF(AND(B41="",F41="",H41=""),"",ROW()-1)</f>
        <v/>
      </c>
      <c r="B41" s="3" t="n"/>
      <c r="C41" s="3" t="n"/>
      <c r="D41" s="3" t="n"/>
      <c r="E41" s="3" t="n"/>
      <c r="F41" s="3" t="n"/>
      <c r="G41" s="6">
        <f>IFERROR(VLOOKUP(F41,'Participants'!$A$2:$L$101,3,FALSE),"")</f>
        <v/>
      </c>
      <c r="H41" s="3" t="n"/>
      <c r="I41" s="6">
        <f>IFERROR(VLOOKUP(H41,'Participants'!$A$2:$L$101,3,FALSE),"")</f>
        <v/>
      </c>
      <c r="J41" s="7" t="n"/>
      <c r="K41" s="8" t="n"/>
      <c r="L41" s="5" t="n"/>
      <c r="M41" s="5" t="n"/>
      <c r="N41" s="6">
        <f>IF(AND(F41="",H41=""),"",IF(OR(L41="",M41=""),"À jouer",IF(L41&gt;M41,G41,IF(M41&gt;L41,I41,"Égalité"))))</f>
        <v/>
      </c>
      <c r="O41" s="6">
        <f>IF(AND(F41="",H41=""),"",IF(OR(L41="",M41=""),"",L41&amp;" - "&amp;M41))</f>
        <v/>
      </c>
      <c r="P41" s="6">
        <f>IF(AND(F41="",H41=""),"",IF(N41="À jouer","À jouer","Terminé"))</f>
        <v/>
      </c>
      <c r="Q41" s="4" t="n"/>
    </row>
    <row r="42">
      <c r="A42" s="2">
        <f>IF(AND(B42="",F42="",H42=""),"",ROW()-1)</f>
        <v/>
      </c>
      <c r="B42" s="3" t="n"/>
      <c r="C42" s="3" t="n"/>
      <c r="D42" s="3" t="n"/>
      <c r="E42" s="3" t="n"/>
      <c r="F42" s="3" t="n"/>
      <c r="G42" s="2">
        <f>IFERROR(VLOOKUP(F42,'Participants'!$A$2:$L$101,3,FALSE),"")</f>
        <v/>
      </c>
      <c r="H42" s="3" t="n"/>
      <c r="I42" s="2">
        <f>IFERROR(VLOOKUP(H42,'Participants'!$A$2:$L$101,3,FALSE),"")</f>
        <v/>
      </c>
      <c r="J42" s="7" t="n"/>
      <c r="K42" s="8" t="n"/>
      <c r="L42" s="5" t="n"/>
      <c r="M42" s="5" t="n"/>
      <c r="N42" s="2">
        <f>IF(AND(F42="",H42=""),"",IF(OR(L42="",M42=""),"À jouer",IF(L42&gt;M42,G42,IF(M42&gt;L42,I42,"Égalité"))))</f>
        <v/>
      </c>
      <c r="O42" s="2">
        <f>IF(AND(F42="",H42=""),"",IF(OR(L42="",M42=""),"",L42&amp;" - "&amp;M42))</f>
        <v/>
      </c>
      <c r="P42" s="2">
        <f>IF(AND(F42="",H42=""),"",IF(N42="À jouer","À jouer","Terminé"))</f>
        <v/>
      </c>
      <c r="Q42" s="4" t="n"/>
    </row>
    <row r="43">
      <c r="A43" s="6">
        <f>IF(AND(B43="",F43="",H43=""),"",ROW()-1)</f>
        <v/>
      </c>
      <c r="B43" s="3" t="n"/>
      <c r="C43" s="3" t="n"/>
      <c r="D43" s="3" t="n"/>
      <c r="E43" s="3" t="n"/>
      <c r="F43" s="3" t="n"/>
      <c r="G43" s="6">
        <f>IFERROR(VLOOKUP(F43,'Participants'!$A$2:$L$101,3,FALSE),"")</f>
        <v/>
      </c>
      <c r="H43" s="3" t="n"/>
      <c r="I43" s="6">
        <f>IFERROR(VLOOKUP(H43,'Participants'!$A$2:$L$101,3,FALSE),"")</f>
        <v/>
      </c>
      <c r="J43" s="7" t="n"/>
      <c r="K43" s="8" t="n"/>
      <c r="L43" s="5" t="n"/>
      <c r="M43" s="5" t="n"/>
      <c r="N43" s="6">
        <f>IF(AND(F43="",H43=""),"",IF(OR(L43="",M43=""),"À jouer",IF(L43&gt;M43,G43,IF(M43&gt;L43,I43,"Égalité"))))</f>
        <v/>
      </c>
      <c r="O43" s="6">
        <f>IF(AND(F43="",H43=""),"",IF(OR(L43="",M43=""),"",L43&amp;" - "&amp;M43))</f>
        <v/>
      </c>
      <c r="P43" s="6">
        <f>IF(AND(F43="",H43=""),"",IF(N43="À jouer","À jouer","Terminé"))</f>
        <v/>
      </c>
      <c r="Q43" s="4" t="n"/>
    </row>
    <row r="44">
      <c r="A44" s="2">
        <f>IF(AND(B44="",F44="",H44=""),"",ROW()-1)</f>
        <v/>
      </c>
      <c r="B44" s="3" t="n"/>
      <c r="C44" s="3" t="n"/>
      <c r="D44" s="3" t="n"/>
      <c r="E44" s="3" t="n"/>
      <c r="F44" s="3" t="n"/>
      <c r="G44" s="2">
        <f>IFERROR(VLOOKUP(F44,'Participants'!$A$2:$L$101,3,FALSE),"")</f>
        <v/>
      </c>
      <c r="H44" s="3" t="n"/>
      <c r="I44" s="2">
        <f>IFERROR(VLOOKUP(H44,'Participants'!$A$2:$L$101,3,FALSE),"")</f>
        <v/>
      </c>
      <c r="J44" s="7" t="n"/>
      <c r="K44" s="8" t="n"/>
      <c r="L44" s="5" t="n"/>
      <c r="M44" s="5" t="n"/>
      <c r="N44" s="2">
        <f>IF(AND(F44="",H44=""),"",IF(OR(L44="",M44=""),"À jouer",IF(L44&gt;M44,G44,IF(M44&gt;L44,I44,"Égalité"))))</f>
        <v/>
      </c>
      <c r="O44" s="2">
        <f>IF(AND(F44="",H44=""),"",IF(OR(L44="",M44=""),"",L44&amp;" - "&amp;M44))</f>
        <v/>
      </c>
      <c r="P44" s="2">
        <f>IF(AND(F44="",H44=""),"",IF(N44="À jouer","À jouer","Terminé"))</f>
        <v/>
      </c>
      <c r="Q44" s="4" t="n"/>
    </row>
    <row r="45">
      <c r="A45" s="6">
        <f>IF(AND(B45="",F45="",H45=""),"",ROW()-1)</f>
        <v/>
      </c>
      <c r="B45" s="3" t="n"/>
      <c r="C45" s="3" t="n"/>
      <c r="D45" s="3" t="n"/>
      <c r="E45" s="3" t="n"/>
      <c r="F45" s="3" t="n"/>
      <c r="G45" s="6">
        <f>IFERROR(VLOOKUP(F45,'Participants'!$A$2:$L$101,3,FALSE),"")</f>
        <v/>
      </c>
      <c r="H45" s="3" t="n"/>
      <c r="I45" s="6">
        <f>IFERROR(VLOOKUP(H45,'Participants'!$A$2:$L$101,3,FALSE),"")</f>
        <v/>
      </c>
      <c r="J45" s="7" t="n"/>
      <c r="K45" s="8" t="n"/>
      <c r="L45" s="5" t="n"/>
      <c r="M45" s="5" t="n"/>
      <c r="N45" s="6">
        <f>IF(AND(F45="",H45=""),"",IF(OR(L45="",M45=""),"À jouer",IF(L45&gt;M45,G45,IF(M45&gt;L45,I45,"Égalité"))))</f>
        <v/>
      </c>
      <c r="O45" s="6">
        <f>IF(AND(F45="",H45=""),"",IF(OR(L45="",M45=""),"",L45&amp;" - "&amp;M45))</f>
        <v/>
      </c>
      <c r="P45" s="6">
        <f>IF(AND(F45="",H45=""),"",IF(N45="À jouer","À jouer","Terminé"))</f>
        <v/>
      </c>
      <c r="Q45" s="4" t="n"/>
    </row>
    <row r="46">
      <c r="A46" s="2">
        <f>IF(AND(B46="",F46="",H46=""),"",ROW()-1)</f>
        <v/>
      </c>
      <c r="B46" s="3" t="n"/>
      <c r="C46" s="3" t="n"/>
      <c r="D46" s="3" t="n"/>
      <c r="E46" s="3" t="n"/>
      <c r="F46" s="3" t="n"/>
      <c r="G46" s="2">
        <f>IFERROR(VLOOKUP(F46,'Participants'!$A$2:$L$101,3,FALSE),"")</f>
        <v/>
      </c>
      <c r="H46" s="3" t="n"/>
      <c r="I46" s="2">
        <f>IFERROR(VLOOKUP(H46,'Participants'!$A$2:$L$101,3,FALSE),"")</f>
        <v/>
      </c>
      <c r="J46" s="7" t="n"/>
      <c r="K46" s="8" t="n"/>
      <c r="L46" s="5" t="n"/>
      <c r="M46" s="5" t="n"/>
      <c r="N46" s="2">
        <f>IF(AND(F46="",H46=""),"",IF(OR(L46="",M46=""),"À jouer",IF(L46&gt;M46,G46,IF(M46&gt;L46,I46,"Égalité"))))</f>
        <v/>
      </c>
      <c r="O46" s="2">
        <f>IF(AND(F46="",H46=""),"",IF(OR(L46="",M46=""),"",L46&amp;" - "&amp;M46))</f>
        <v/>
      </c>
      <c r="P46" s="2">
        <f>IF(AND(F46="",H46=""),"",IF(N46="À jouer","À jouer","Terminé"))</f>
        <v/>
      </c>
      <c r="Q46" s="4" t="n"/>
    </row>
    <row r="47">
      <c r="A47" s="6">
        <f>IF(AND(B47="",F47="",H47=""),"",ROW()-1)</f>
        <v/>
      </c>
      <c r="B47" s="3" t="n"/>
      <c r="C47" s="3" t="n"/>
      <c r="D47" s="3" t="n"/>
      <c r="E47" s="3" t="n"/>
      <c r="F47" s="3" t="n"/>
      <c r="G47" s="6">
        <f>IFERROR(VLOOKUP(F47,'Participants'!$A$2:$L$101,3,FALSE),"")</f>
        <v/>
      </c>
      <c r="H47" s="3" t="n"/>
      <c r="I47" s="6">
        <f>IFERROR(VLOOKUP(H47,'Participants'!$A$2:$L$101,3,FALSE),"")</f>
        <v/>
      </c>
      <c r="J47" s="7" t="n"/>
      <c r="K47" s="8" t="n"/>
      <c r="L47" s="5" t="n"/>
      <c r="M47" s="5" t="n"/>
      <c r="N47" s="6">
        <f>IF(AND(F47="",H47=""),"",IF(OR(L47="",M47=""),"À jouer",IF(L47&gt;M47,G47,IF(M47&gt;L47,I47,"Égalité"))))</f>
        <v/>
      </c>
      <c r="O47" s="6">
        <f>IF(AND(F47="",H47=""),"",IF(OR(L47="",M47=""),"",L47&amp;" - "&amp;M47))</f>
        <v/>
      </c>
      <c r="P47" s="6">
        <f>IF(AND(F47="",H47=""),"",IF(N47="À jouer","À jouer","Terminé"))</f>
        <v/>
      </c>
      <c r="Q47" s="4" t="n"/>
    </row>
    <row r="48">
      <c r="A48" s="2">
        <f>IF(AND(B48="",F48="",H48=""),"",ROW()-1)</f>
        <v/>
      </c>
      <c r="B48" s="3" t="n"/>
      <c r="C48" s="3" t="n"/>
      <c r="D48" s="3" t="n"/>
      <c r="E48" s="3" t="n"/>
      <c r="F48" s="3" t="n"/>
      <c r="G48" s="2">
        <f>IFERROR(VLOOKUP(F48,'Participants'!$A$2:$L$101,3,FALSE),"")</f>
        <v/>
      </c>
      <c r="H48" s="3" t="n"/>
      <c r="I48" s="2">
        <f>IFERROR(VLOOKUP(H48,'Participants'!$A$2:$L$101,3,FALSE),"")</f>
        <v/>
      </c>
      <c r="J48" s="7" t="n"/>
      <c r="K48" s="8" t="n"/>
      <c r="L48" s="5" t="n"/>
      <c r="M48" s="5" t="n"/>
      <c r="N48" s="2">
        <f>IF(AND(F48="",H48=""),"",IF(OR(L48="",M48=""),"À jouer",IF(L48&gt;M48,G48,IF(M48&gt;L48,I48,"Égalité"))))</f>
        <v/>
      </c>
      <c r="O48" s="2">
        <f>IF(AND(F48="",H48=""),"",IF(OR(L48="",M48=""),"",L48&amp;" - "&amp;M48))</f>
        <v/>
      </c>
      <c r="P48" s="2">
        <f>IF(AND(F48="",H48=""),"",IF(N48="À jouer","À jouer","Terminé"))</f>
        <v/>
      </c>
      <c r="Q48" s="4" t="n"/>
    </row>
    <row r="49">
      <c r="A49" s="6">
        <f>IF(AND(B49="",F49="",H49=""),"",ROW()-1)</f>
        <v/>
      </c>
      <c r="B49" s="3" t="n"/>
      <c r="C49" s="3" t="n"/>
      <c r="D49" s="3" t="n"/>
      <c r="E49" s="3" t="n"/>
      <c r="F49" s="3" t="n"/>
      <c r="G49" s="6">
        <f>IFERROR(VLOOKUP(F49,'Participants'!$A$2:$L$101,3,FALSE),"")</f>
        <v/>
      </c>
      <c r="H49" s="3" t="n"/>
      <c r="I49" s="6">
        <f>IFERROR(VLOOKUP(H49,'Participants'!$A$2:$L$101,3,FALSE),"")</f>
        <v/>
      </c>
      <c r="J49" s="7" t="n"/>
      <c r="K49" s="8" t="n"/>
      <c r="L49" s="5" t="n"/>
      <c r="M49" s="5" t="n"/>
      <c r="N49" s="6">
        <f>IF(AND(F49="",H49=""),"",IF(OR(L49="",M49=""),"À jouer",IF(L49&gt;M49,G49,IF(M49&gt;L49,I49,"Égalité"))))</f>
        <v/>
      </c>
      <c r="O49" s="6">
        <f>IF(AND(F49="",H49=""),"",IF(OR(L49="",M49=""),"",L49&amp;" - "&amp;M49))</f>
        <v/>
      </c>
      <c r="P49" s="6">
        <f>IF(AND(F49="",H49=""),"",IF(N49="À jouer","À jouer","Terminé"))</f>
        <v/>
      </c>
      <c r="Q49" s="4" t="n"/>
    </row>
    <row r="50">
      <c r="A50" s="2">
        <f>IF(AND(B50="",F50="",H50=""),"",ROW()-1)</f>
        <v/>
      </c>
      <c r="B50" s="3" t="n"/>
      <c r="C50" s="3" t="n"/>
      <c r="D50" s="3" t="n"/>
      <c r="E50" s="3" t="n"/>
      <c r="F50" s="3" t="n"/>
      <c r="G50" s="2">
        <f>IFERROR(VLOOKUP(F50,'Participants'!$A$2:$L$101,3,FALSE),"")</f>
        <v/>
      </c>
      <c r="H50" s="3" t="n"/>
      <c r="I50" s="2">
        <f>IFERROR(VLOOKUP(H50,'Participants'!$A$2:$L$101,3,FALSE),"")</f>
        <v/>
      </c>
      <c r="J50" s="7" t="n"/>
      <c r="K50" s="8" t="n"/>
      <c r="L50" s="5" t="n"/>
      <c r="M50" s="5" t="n"/>
      <c r="N50" s="2">
        <f>IF(AND(F50="",H50=""),"",IF(OR(L50="",M50=""),"À jouer",IF(L50&gt;M50,G50,IF(M50&gt;L50,I50,"Égalité"))))</f>
        <v/>
      </c>
      <c r="O50" s="2">
        <f>IF(AND(F50="",H50=""),"",IF(OR(L50="",M50=""),"",L50&amp;" - "&amp;M50))</f>
        <v/>
      </c>
      <c r="P50" s="2">
        <f>IF(AND(F50="",H50=""),"",IF(N50="À jouer","À jouer","Terminé"))</f>
        <v/>
      </c>
      <c r="Q50" s="4" t="n"/>
    </row>
    <row r="51">
      <c r="A51" s="6">
        <f>IF(AND(B51="",F51="",H51=""),"",ROW()-1)</f>
        <v/>
      </c>
      <c r="B51" s="3" t="n"/>
      <c r="C51" s="3" t="n"/>
      <c r="D51" s="3" t="n"/>
      <c r="E51" s="3" t="n"/>
      <c r="F51" s="3" t="n"/>
      <c r="G51" s="6">
        <f>IFERROR(VLOOKUP(F51,'Participants'!$A$2:$L$101,3,FALSE),"")</f>
        <v/>
      </c>
      <c r="H51" s="3" t="n"/>
      <c r="I51" s="6">
        <f>IFERROR(VLOOKUP(H51,'Participants'!$A$2:$L$101,3,FALSE),"")</f>
        <v/>
      </c>
      <c r="J51" s="7" t="n"/>
      <c r="K51" s="8" t="n"/>
      <c r="L51" s="5" t="n"/>
      <c r="M51" s="5" t="n"/>
      <c r="N51" s="6">
        <f>IF(AND(F51="",H51=""),"",IF(OR(L51="",M51=""),"À jouer",IF(L51&gt;M51,G51,IF(M51&gt;L51,I51,"Égalité"))))</f>
        <v/>
      </c>
      <c r="O51" s="6">
        <f>IF(AND(F51="",H51=""),"",IF(OR(L51="",M51=""),"",L51&amp;" - "&amp;M51))</f>
        <v/>
      </c>
      <c r="P51" s="6">
        <f>IF(AND(F51="",H51=""),"",IF(N51="À jouer","À jouer","Terminé"))</f>
        <v/>
      </c>
      <c r="Q51" s="4" t="n"/>
    </row>
    <row r="52">
      <c r="A52" s="2">
        <f>IF(AND(B52="",F52="",H52=""),"",ROW()-1)</f>
        <v/>
      </c>
      <c r="B52" s="3" t="n"/>
      <c r="C52" s="3" t="n"/>
      <c r="D52" s="3" t="n"/>
      <c r="E52" s="3" t="n"/>
      <c r="F52" s="3" t="n"/>
      <c r="G52" s="2">
        <f>IFERROR(VLOOKUP(F52,'Participants'!$A$2:$L$101,3,FALSE),"")</f>
        <v/>
      </c>
      <c r="H52" s="3" t="n"/>
      <c r="I52" s="2">
        <f>IFERROR(VLOOKUP(H52,'Participants'!$A$2:$L$101,3,FALSE),"")</f>
        <v/>
      </c>
      <c r="J52" s="7" t="n"/>
      <c r="K52" s="8" t="n"/>
      <c r="L52" s="5" t="n"/>
      <c r="M52" s="5" t="n"/>
      <c r="N52" s="2">
        <f>IF(AND(F52="",H52=""),"",IF(OR(L52="",M52=""),"À jouer",IF(L52&gt;M52,G52,IF(M52&gt;L52,I52,"Égalité"))))</f>
        <v/>
      </c>
      <c r="O52" s="2">
        <f>IF(AND(F52="",H52=""),"",IF(OR(L52="",M52=""),"",L52&amp;" - "&amp;M52))</f>
        <v/>
      </c>
      <c r="P52" s="2">
        <f>IF(AND(F52="",H52=""),"",IF(N52="À jouer","À jouer","Terminé"))</f>
        <v/>
      </c>
      <c r="Q52" s="4" t="n"/>
    </row>
    <row r="53">
      <c r="A53" s="6">
        <f>IF(AND(B53="",F53="",H53=""),"",ROW()-1)</f>
        <v/>
      </c>
      <c r="B53" s="3" t="n"/>
      <c r="C53" s="3" t="n"/>
      <c r="D53" s="3" t="n"/>
      <c r="E53" s="3" t="n"/>
      <c r="F53" s="3" t="n"/>
      <c r="G53" s="6">
        <f>IFERROR(VLOOKUP(F53,'Participants'!$A$2:$L$101,3,FALSE),"")</f>
        <v/>
      </c>
      <c r="H53" s="3" t="n"/>
      <c r="I53" s="6">
        <f>IFERROR(VLOOKUP(H53,'Participants'!$A$2:$L$101,3,FALSE),"")</f>
        <v/>
      </c>
      <c r="J53" s="7" t="n"/>
      <c r="K53" s="8" t="n"/>
      <c r="L53" s="5" t="n"/>
      <c r="M53" s="5" t="n"/>
      <c r="N53" s="6">
        <f>IF(AND(F53="",H53=""),"",IF(OR(L53="",M53=""),"À jouer",IF(L53&gt;M53,G53,IF(M53&gt;L53,I53,"Égalité"))))</f>
        <v/>
      </c>
      <c r="O53" s="6">
        <f>IF(AND(F53="",H53=""),"",IF(OR(L53="",M53=""),"",L53&amp;" - "&amp;M53))</f>
        <v/>
      </c>
      <c r="P53" s="6">
        <f>IF(AND(F53="",H53=""),"",IF(N53="À jouer","À jouer","Terminé"))</f>
        <v/>
      </c>
      <c r="Q53" s="4" t="n"/>
    </row>
    <row r="54">
      <c r="A54" s="2">
        <f>IF(AND(B54="",F54="",H54=""),"",ROW()-1)</f>
        <v/>
      </c>
      <c r="B54" s="3" t="n"/>
      <c r="C54" s="3" t="n"/>
      <c r="D54" s="3" t="n"/>
      <c r="E54" s="3" t="n"/>
      <c r="F54" s="3" t="n"/>
      <c r="G54" s="2">
        <f>IFERROR(VLOOKUP(F54,'Participants'!$A$2:$L$101,3,FALSE),"")</f>
        <v/>
      </c>
      <c r="H54" s="3" t="n"/>
      <c r="I54" s="2">
        <f>IFERROR(VLOOKUP(H54,'Participants'!$A$2:$L$101,3,FALSE),"")</f>
        <v/>
      </c>
      <c r="J54" s="7" t="n"/>
      <c r="K54" s="8" t="n"/>
      <c r="L54" s="5" t="n"/>
      <c r="M54" s="5" t="n"/>
      <c r="N54" s="2">
        <f>IF(AND(F54="",H54=""),"",IF(OR(L54="",M54=""),"À jouer",IF(L54&gt;M54,G54,IF(M54&gt;L54,I54,"Égalité"))))</f>
        <v/>
      </c>
      <c r="O54" s="2">
        <f>IF(AND(F54="",H54=""),"",IF(OR(L54="",M54=""),"",L54&amp;" - "&amp;M54))</f>
        <v/>
      </c>
      <c r="P54" s="2">
        <f>IF(AND(F54="",H54=""),"",IF(N54="À jouer","À jouer","Terminé"))</f>
        <v/>
      </c>
      <c r="Q54" s="4" t="n"/>
    </row>
    <row r="55">
      <c r="A55" s="6">
        <f>IF(AND(B55="",F55="",H55=""),"",ROW()-1)</f>
        <v/>
      </c>
      <c r="B55" s="3" t="n"/>
      <c r="C55" s="3" t="n"/>
      <c r="D55" s="3" t="n"/>
      <c r="E55" s="3" t="n"/>
      <c r="F55" s="3" t="n"/>
      <c r="G55" s="6">
        <f>IFERROR(VLOOKUP(F55,'Participants'!$A$2:$L$101,3,FALSE),"")</f>
        <v/>
      </c>
      <c r="H55" s="3" t="n"/>
      <c r="I55" s="6">
        <f>IFERROR(VLOOKUP(H55,'Participants'!$A$2:$L$101,3,FALSE),"")</f>
        <v/>
      </c>
      <c r="J55" s="7" t="n"/>
      <c r="K55" s="8" t="n"/>
      <c r="L55" s="5" t="n"/>
      <c r="M55" s="5" t="n"/>
      <c r="N55" s="6">
        <f>IF(AND(F55="",H55=""),"",IF(OR(L55="",M55=""),"À jouer",IF(L55&gt;M55,G55,IF(M55&gt;L55,I55,"Égalité"))))</f>
        <v/>
      </c>
      <c r="O55" s="6">
        <f>IF(AND(F55="",H55=""),"",IF(OR(L55="",M55=""),"",L55&amp;" - "&amp;M55))</f>
        <v/>
      </c>
      <c r="P55" s="6">
        <f>IF(AND(F55="",H55=""),"",IF(N55="À jouer","À jouer","Terminé"))</f>
        <v/>
      </c>
      <c r="Q55" s="4" t="n"/>
    </row>
    <row r="56">
      <c r="A56" s="2">
        <f>IF(AND(B56="",F56="",H56=""),"",ROW()-1)</f>
        <v/>
      </c>
      <c r="B56" s="3" t="n"/>
      <c r="C56" s="3" t="n"/>
      <c r="D56" s="3" t="n"/>
      <c r="E56" s="3" t="n"/>
      <c r="F56" s="3" t="n"/>
      <c r="G56" s="2">
        <f>IFERROR(VLOOKUP(F56,'Participants'!$A$2:$L$101,3,FALSE),"")</f>
        <v/>
      </c>
      <c r="H56" s="3" t="n"/>
      <c r="I56" s="2">
        <f>IFERROR(VLOOKUP(H56,'Participants'!$A$2:$L$101,3,FALSE),"")</f>
        <v/>
      </c>
      <c r="J56" s="7" t="n"/>
      <c r="K56" s="8" t="n"/>
      <c r="L56" s="5" t="n"/>
      <c r="M56" s="5" t="n"/>
      <c r="N56" s="2">
        <f>IF(AND(F56="",H56=""),"",IF(OR(L56="",M56=""),"À jouer",IF(L56&gt;M56,G56,IF(M56&gt;L56,I56,"Égalité"))))</f>
        <v/>
      </c>
      <c r="O56" s="2">
        <f>IF(AND(F56="",H56=""),"",IF(OR(L56="",M56=""),"",L56&amp;" - "&amp;M56))</f>
        <v/>
      </c>
      <c r="P56" s="2">
        <f>IF(AND(F56="",H56=""),"",IF(N56="À jouer","À jouer","Terminé"))</f>
        <v/>
      </c>
      <c r="Q56" s="4" t="n"/>
    </row>
    <row r="57">
      <c r="A57" s="6">
        <f>IF(AND(B57="",F57="",H57=""),"",ROW()-1)</f>
        <v/>
      </c>
      <c r="B57" s="3" t="n"/>
      <c r="C57" s="3" t="n"/>
      <c r="D57" s="3" t="n"/>
      <c r="E57" s="3" t="n"/>
      <c r="F57" s="3" t="n"/>
      <c r="G57" s="6">
        <f>IFERROR(VLOOKUP(F57,'Participants'!$A$2:$L$101,3,FALSE),"")</f>
        <v/>
      </c>
      <c r="H57" s="3" t="n"/>
      <c r="I57" s="6">
        <f>IFERROR(VLOOKUP(H57,'Participants'!$A$2:$L$101,3,FALSE),"")</f>
        <v/>
      </c>
      <c r="J57" s="7" t="n"/>
      <c r="K57" s="8" t="n"/>
      <c r="L57" s="5" t="n"/>
      <c r="M57" s="5" t="n"/>
      <c r="N57" s="6">
        <f>IF(AND(F57="",H57=""),"",IF(OR(L57="",M57=""),"À jouer",IF(L57&gt;M57,G57,IF(M57&gt;L57,I57,"Égalité"))))</f>
        <v/>
      </c>
      <c r="O57" s="6">
        <f>IF(AND(F57="",H57=""),"",IF(OR(L57="",M57=""),"",L57&amp;" - "&amp;M57))</f>
        <v/>
      </c>
      <c r="P57" s="6">
        <f>IF(AND(F57="",H57=""),"",IF(N57="À jouer","À jouer","Terminé"))</f>
        <v/>
      </c>
      <c r="Q57" s="4" t="n"/>
    </row>
    <row r="58">
      <c r="A58" s="2">
        <f>IF(AND(B58="",F58="",H58=""),"",ROW()-1)</f>
        <v/>
      </c>
      <c r="B58" s="3" t="n"/>
      <c r="C58" s="3" t="n"/>
      <c r="D58" s="3" t="n"/>
      <c r="E58" s="3" t="n"/>
      <c r="F58" s="3" t="n"/>
      <c r="G58" s="2">
        <f>IFERROR(VLOOKUP(F58,'Participants'!$A$2:$L$101,3,FALSE),"")</f>
        <v/>
      </c>
      <c r="H58" s="3" t="n"/>
      <c r="I58" s="2">
        <f>IFERROR(VLOOKUP(H58,'Participants'!$A$2:$L$101,3,FALSE),"")</f>
        <v/>
      </c>
      <c r="J58" s="7" t="n"/>
      <c r="K58" s="8" t="n"/>
      <c r="L58" s="5" t="n"/>
      <c r="M58" s="5" t="n"/>
      <c r="N58" s="2">
        <f>IF(AND(F58="",H58=""),"",IF(OR(L58="",M58=""),"À jouer",IF(L58&gt;M58,G58,IF(M58&gt;L58,I58,"Égalité"))))</f>
        <v/>
      </c>
      <c r="O58" s="2">
        <f>IF(AND(F58="",H58=""),"",IF(OR(L58="",M58=""),"",L58&amp;" - "&amp;M58))</f>
        <v/>
      </c>
      <c r="P58" s="2">
        <f>IF(AND(F58="",H58=""),"",IF(N58="À jouer","À jouer","Terminé"))</f>
        <v/>
      </c>
      <c r="Q58" s="4" t="n"/>
    </row>
    <row r="59">
      <c r="A59" s="6">
        <f>IF(AND(B59="",F59="",H59=""),"",ROW()-1)</f>
        <v/>
      </c>
      <c r="B59" s="3" t="n"/>
      <c r="C59" s="3" t="n"/>
      <c r="D59" s="3" t="n"/>
      <c r="E59" s="3" t="n"/>
      <c r="F59" s="3" t="n"/>
      <c r="G59" s="6">
        <f>IFERROR(VLOOKUP(F59,'Participants'!$A$2:$L$101,3,FALSE),"")</f>
        <v/>
      </c>
      <c r="H59" s="3" t="n"/>
      <c r="I59" s="6">
        <f>IFERROR(VLOOKUP(H59,'Participants'!$A$2:$L$101,3,FALSE),"")</f>
        <v/>
      </c>
      <c r="J59" s="7" t="n"/>
      <c r="K59" s="8" t="n"/>
      <c r="L59" s="5" t="n"/>
      <c r="M59" s="5" t="n"/>
      <c r="N59" s="6">
        <f>IF(AND(F59="",H59=""),"",IF(OR(L59="",M59=""),"À jouer",IF(L59&gt;M59,G59,IF(M59&gt;L59,I59,"Égalité"))))</f>
        <v/>
      </c>
      <c r="O59" s="6">
        <f>IF(AND(F59="",H59=""),"",IF(OR(L59="",M59=""),"",L59&amp;" - "&amp;M59))</f>
        <v/>
      </c>
      <c r="P59" s="6">
        <f>IF(AND(F59="",H59=""),"",IF(N59="À jouer","À jouer","Terminé"))</f>
        <v/>
      </c>
      <c r="Q59" s="4" t="n"/>
    </row>
    <row r="60">
      <c r="A60" s="2">
        <f>IF(AND(B60="",F60="",H60=""),"",ROW()-1)</f>
        <v/>
      </c>
      <c r="B60" s="3" t="n"/>
      <c r="C60" s="3" t="n"/>
      <c r="D60" s="3" t="n"/>
      <c r="E60" s="3" t="n"/>
      <c r="F60" s="3" t="n"/>
      <c r="G60" s="2">
        <f>IFERROR(VLOOKUP(F60,'Participants'!$A$2:$L$101,3,FALSE),"")</f>
        <v/>
      </c>
      <c r="H60" s="3" t="n"/>
      <c r="I60" s="2">
        <f>IFERROR(VLOOKUP(H60,'Participants'!$A$2:$L$101,3,FALSE),"")</f>
        <v/>
      </c>
      <c r="J60" s="7" t="n"/>
      <c r="K60" s="8" t="n"/>
      <c r="L60" s="5" t="n"/>
      <c r="M60" s="5" t="n"/>
      <c r="N60" s="2">
        <f>IF(AND(F60="",H60=""),"",IF(OR(L60="",M60=""),"À jouer",IF(L60&gt;M60,G60,IF(M60&gt;L60,I60,"Égalité"))))</f>
        <v/>
      </c>
      <c r="O60" s="2">
        <f>IF(AND(F60="",H60=""),"",IF(OR(L60="",M60=""),"",L60&amp;" - "&amp;M60))</f>
        <v/>
      </c>
      <c r="P60" s="2">
        <f>IF(AND(F60="",H60=""),"",IF(N60="À jouer","À jouer","Terminé"))</f>
        <v/>
      </c>
      <c r="Q60" s="4" t="n"/>
    </row>
    <row r="61">
      <c r="A61" s="6">
        <f>IF(AND(B61="",F61="",H61=""),"",ROW()-1)</f>
        <v/>
      </c>
      <c r="B61" s="3" t="n"/>
      <c r="C61" s="3" t="n"/>
      <c r="D61" s="3" t="n"/>
      <c r="E61" s="3" t="n"/>
      <c r="F61" s="3" t="n"/>
      <c r="G61" s="6">
        <f>IFERROR(VLOOKUP(F61,'Participants'!$A$2:$L$101,3,FALSE),"")</f>
        <v/>
      </c>
      <c r="H61" s="3" t="n"/>
      <c r="I61" s="6">
        <f>IFERROR(VLOOKUP(H61,'Participants'!$A$2:$L$101,3,FALSE),"")</f>
        <v/>
      </c>
      <c r="J61" s="7" t="n"/>
      <c r="K61" s="8" t="n"/>
      <c r="L61" s="5" t="n"/>
      <c r="M61" s="5" t="n"/>
      <c r="N61" s="6">
        <f>IF(AND(F61="",H61=""),"",IF(OR(L61="",M61=""),"À jouer",IF(L61&gt;M61,G61,IF(M61&gt;L61,I61,"Égalité"))))</f>
        <v/>
      </c>
      <c r="O61" s="6">
        <f>IF(AND(F61="",H61=""),"",IF(OR(L61="",M61=""),"",L61&amp;" - "&amp;M61))</f>
        <v/>
      </c>
      <c r="P61" s="6">
        <f>IF(AND(F61="",H61=""),"",IF(N61="À jouer","À jouer","Terminé"))</f>
        <v/>
      </c>
      <c r="Q61" s="4" t="n"/>
    </row>
    <row r="62">
      <c r="A62" s="2">
        <f>IF(AND(B62="",F62="",H62=""),"",ROW()-1)</f>
        <v/>
      </c>
      <c r="B62" s="3" t="n"/>
      <c r="C62" s="3" t="n"/>
      <c r="D62" s="3" t="n"/>
      <c r="E62" s="3" t="n"/>
      <c r="F62" s="3" t="n"/>
      <c r="G62" s="2">
        <f>IFERROR(VLOOKUP(F62,'Participants'!$A$2:$L$101,3,FALSE),"")</f>
        <v/>
      </c>
      <c r="H62" s="3" t="n"/>
      <c r="I62" s="2">
        <f>IFERROR(VLOOKUP(H62,'Participants'!$A$2:$L$101,3,FALSE),"")</f>
        <v/>
      </c>
      <c r="J62" s="7" t="n"/>
      <c r="K62" s="8" t="n"/>
      <c r="L62" s="5" t="n"/>
      <c r="M62" s="5" t="n"/>
      <c r="N62" s="2">
        <f>IF(AND(F62="",H62=""),"",IF(OR(L62="",M62=""),"À jouer",IF(L62&gt;M62,G62,IF(M62&gt;L62,I62,"Égalité"))))</f>
        <v/>
      </c>
      <c r="O62" s="2">
        <f>IF(AND(F62="",H62=""),"",IF(OR(L62="",M62=""),"",L62&amp;" - "&amp;M62))</f>
        <v/>
      </c>
      <c r="P62" s="2">
        <f>IF(AND(F62="",H62=""),"",IF(N62="À jouer","À jouer","Terminé"))</f>
        <v/>
      </c>
      <c r="Q62" s="4" t="n"/>
    </row>
    <row r="63">
      <c r="A63" s="6">
        <f>IF(AND(B63="",F63="",H63=""),"",ROW()-1)</f>
        <v/>
      </c>
      <c r="B63" s="3" t="n"/>
      <c r="C63" s="3" t="n"/>
      <c r="D63" s="3" t="n"/>
      <c r="E63" s="3" t="n"/>
      <c r="F63" s="3" t="n"/>
      <c r="G63" s="6">
        <f>IFERROR(VLOOKUP(F63,'Participants'!$A$2:$L$101,3,FALSE),"")</f>
        <v/>
      </c>
      <c r="H63" s="3" t="n"/>
      <c r="I63" s="6">
        <f>IFERROR(VLOOKUP(H63,'Participants'!$A$2:$L$101,3,FALSE),"")</f>
        <v/>
      </c>
      <c r="J63" s="7" t="n"/>
      <c r="K63" s="8" t="n"/>
      <c r="L63" s="5" t="n"/>
      <c r="M63" s="5" t="n"/>
      <c r="N63" s="6">
        <f>IF(AND(F63="",H63=""),"",IF(OR(L63="",M63=""),"À jouer",IF(L63&gt;M63,G63,IF(M63&gt;L63,I63,"Égalité"))))</f>
        <v/>
      </c>
      <c r="O63" s="6">
        <f>IF(AND(F63="",H63=""),"",IF(OR(L63="",M63=""),"",L63&amp;" - "&amp;M63))</f>
        <v/>
      </c>
      <c r="P63" s="6">
        <f>IF(AND(F63="",H63=""),"",IF(N63="À jouer","À jouer","Terminé"))</f>
        <v/>
      </c>
      <c r="Q63" s="4" t="n"/>
    </row>
    <row r="64">
      <c r="A64" s="2">
        <f>IF(AND(B64="",F64="",H64=""),"",ROW()-1)</f>
        <v/>
      </c>
      <c r="B64" s="3" t="n"/>
      <c r="C64" s="3" t="n"/>
      <c r="D64" s="3" t="n"/>
      <c r="E64" s="3" t="n"/>
      <c r="F64" s="3" t="n"/>
      <c r="G64" s="2">
        <f>IFERROR(VLOOKUP(F64,'Participants'!$A$2:$L$101,3,FALSE),"")</f>
        <v/>
      </c>
      <c r="H64" s="3" t="n"/>
      <c r="I64" s="2">
        <f>IFERROR(VLOOKUP(H64,'Participants'!$A$2:$L$101,3,FALSE),"")</f>
        <v/>
      </c>
      <c r="J64" s="7" t="n"/>
      <c r="K64" s="8" t="n"/>
      <c r="L64" s="5" t="n"/>
      <c r="M64" s="5" t="n"/>
      <c r="N64" s="2">
        <f>IF(AND(F64="",H64=""),"",IF(OR(L64="",M64=""),"À jouer",IF(L64&gt;M64,G64,IF(M64&gt;L64,I64,"Égalité"))))</f>
        <v/>
      </c>
      <c r="O64" s="2">
        <f>IF(AND(F64="",H64=""),"",IF(OR(L64="",M64=""),"",L64&amp;" - "&amp;M64))</f>
        <v/>
      </c>
      <c r="P64" s="2">
        <f>IF(AND(F64="",H64=""),"",IF(N64="À jouer","À jouer","Terminé"))</f>
        <v/>
      </c>
      <c r="Q64" s="4" t="n"/>
    </row>
    <row r="65">
      <c r="A65" s="6">
        <f>IF(AND(B65="",F65="",H65=""),"",ROW()-1)</f>
        <v/>
      </c>
      <c r="B65" s="3" t="n"/>
      <c r="C65" s="3" t="n"/>
      <c r="D65" s="3" t="n"/>
      <c r="E65" s="3" t="n"/>
      <c r="F65" s="3" t="n"/>
      <c r="G65" s="6">
        <f>IFERROR(VLOOKUP(F65,'Participants'!$A$2:$L$101,3,FALSE),"")</f>
        <v/>
      </c>
      <c r="H65" s="3" t="n"/>
      <c r="I65" s="6">
        <f>IFERROR(VLOOKUP(H65,'Participants'!$A$2:$L$101,3,FALSE),"")</f>
        <v/>
      </c>
      <c r="J65" s="7" t="n"/>
      <c r="K65" s="8" t="n"/>
      <c r="L65" s="5" t="n"/>
      <c r="M65" s="5" t="n"/>
      <c r="N65" s="6">
        <f>IF(AND(F65="",H65=""),"",IF(OR(L65="",M65=""),"À jouer",IF(L65&gt;M65,G65,IF(M65&gt;L65,I65,"Égalité"))))</f>
        <v/>
      </c>
      <c r="O65" s="6">
        <f>IF(AND(F65="",H65=""),"",IF(OR(L65="",M65=""),"",L65&amp;" - "&amp;M65))</f>
        <v/>
      </c>
      <c r="P65" s="6">
        <f>IF(AND(F65="",H65=""),"",IF(N65="À jouer","À jouer","Terminé"))</f>
        <v/>
      </c>
      <c r="Q65" s="4" t="n"/>
    </row>
    <row r="66">
      <c r="A66" s="2">
        <f>IF(AND(B66="",F66="",H66=""),"",ROW()-1)</f>
        <v/>
      </c>
      <c r="B66" s="3" t="n"/>
      <c r="C66" s="3" t="n"/>
      <c r="D66" s="3" t="n"/>
      <c r="E66" s="3" t="n"/>
      <c r="F66" s="3" t="n"/>
      <c r="G66" s="2">
        <f>IFERROR(VLOOKUP(F66,'Participants'!$A$2:$L$101,3,FALSE),"")</f>
        <v/>
      </c>
      <c r="H66" s="3" t="n"/>
      <c r="I66" s="2">
        <f>IFERROR(VLOOKUP(H66,'Participants'!$A$2:$L$101,3,FALSE),"")</f>
        <v/>
      </c>
      <c r="J66" s="7" t="n"/>
      <c r="K66" s="8" t="n"/>
      <c r="L66" s="5" t="n"/>
      <c r="M66" s="5" t="n"/>
      <c r="N66" s="2">
        <f>IF(AND(F66="",H66=""),"",IF(OR(L66="",M66=""),"À jouer",IF(L66&gt;M66,G66,IF(M66&gt;L66,I66,"Égalité"))))</f>
        <v/>
      </c>
      <c r="O66" s="2">
        <f>IF(AND(F66="",H66=""),"",IF(OR(L66="",M66=""),"",L66&amp;" - "&amp;M66))</f>
        <v/>
      </c>
      <c r="P66" s="2">
        <f>IF(AND(F66="",H66=""),"",IF(N66="À jouer","À jouer","Terminé"))</f>
        <v/>
      </c>
      <c r="Q66" s="4" t="n"/>
    </row>
    <row r="67">
      <c r="A67" s="6">
        <f>IF(AND(B67="",F67="",H67=""),"",ROW()-1)</f>
        <v/>
      </c>
      <c r="B67" s="3" t="n"/>
      <c r="C67" s="3" t="n"/>
      <c r="D67" s="3" t="n"/>
      <c r="E67" s="3" t="n"/>
      <c r="F67" s="3" t="n"/>
      <c r="G67" s="6">
        <f>IFERROR(VLOOKUP(F67,'Participants'!$A$2:$L$101,3,FALSE),"")</f>
        <v/>
      </c>
      <c r="H67" s="3" t="n"/>
      <c r="I67" s="6">
        <f>IFERROR(VLOOKUP(H67,'Participants'!$A$2:$L$101,3,FALSE),"")</f>
        <v/>
      </c>
      <c r="J67" s="7" t="n"/>
      <c r="K67" s="8" t="n"/>
      <c r="L67" s="5" t="n"/>
      <c r="M67" s="5" t="n"/>
      <c r="N67" s="6">
        <f>IF(AND(F67="",H67=""),"",IF(OR(L67="",M67=""),"À jouer",IF(L67&gt;M67,G67,IF(M67&gt;L67,I67,"Égalité"))))</f>
        <v/>
      </c>
      <c r="O67" s="6">
        <f>IF(AND(F67="",H67=""),"",IF(OR(L67="",M67=""),"",L67&amp;" - "&amp;M67))</f>
        <v/>
      </c>
      <c r="P67" s="6">
        <f>IF(AND(F67="",H67=""),"",IF(N67="À jouer","À jouer","Terminé"))</f>
        <v/>
      </c>
      <c r="Q67" s="4" t="n"/>
    </row>
    <row r="68">
      <c r="A68" s="2">
        <f>IF(AND(B68="",F68="",H68=""),"",ROW()-1)</f>
        <v/>
      </c>
      <c r="B68" s="3" t="n"/>
      <c r="C68" s="3" t="n"/>
      <c r="D68" s="3" t="n"/>
      <c r="E68" s="3" t="n"/>
      <c r="F68" s="3" t="n"/>
      <c r="G68" s="2">
        <f>IFERROR(VLOOKUP(F68,'Participants'!$A$2:$L$101,3,FALSE),"")</f>
        <v/>
      </c>
      <c r="H68" s="3" t="n"/>
      <c r="I68" s="2">
        <f>IFERROR(VLOOKUP(H68,'Participants'!$A$2:$L$101,3,FALSE),"")</f>
        <v/>
      </c>
      <c r="J68" s="7" t="n"/>
      <c r="K68" s="8" t="n"/>
      <c r="L68" s="5" t="n"/>
      <c r="M68" s="5" t="n"/>
      <c r="N68" s="2">
        <f>IF(AND(F68="",H68=""),"",IF(OR(L68="",M68=""),"À jouer",IF(L68&gt;M68,G68,IF(M68&gt;L68,I68,"Égalité"))))</f>
        <v/>
      </c>
      <c r="O68" s="2">
        <f>IF(AND(F68="",H68=""),"",IF(OR(L68="",M68=""),"",L68&amp;" - "&amp;M68))</f>
        <v/>
      </c>
      <c r="P68" s="2">
        <f>IF(AND(F68="",H68=""),"",IF(N68="À jouer","À jouer","Terminé"))</f>
        <v/>
      </c>
      <c r="Q68" s="4" t="n"/>
    </row>
    <row r="69">
      <c r="A69" s="6">
        <f>IF(AND(B69="",F69="",H69=""),"",ROW()-1)</f>
        <v/>
      </c>
      <c r="B69" s="3" t="n"/>
      <c r="C69" s="3" t="n"/>
      <c r="D69" s="3" t="n"/>
      <c r="E69" s="3" t="n"/>
      <c r="F69" s="3" t="n"/>
      <c r="G69" s="6">
        <f>IFERROR(VLOOKUP(F69,'Participants'!$A$2:$L$101,3,FALSE),"")</f>
        <v/>
      </c>
      <c r="H69" s="3" t="n"/>
      <c r="I69" s="6">
        <f>IFERROR(VLOOKUP(H69,'Participants'!$A$2:$L$101,3,FALSE),"")</f>
        <v/>
      </c>
      <c r="J69" s="7" t="n"/>
      <c r="K69" s="8" t="n"/>
      <c r="L69" s="5" t="n"/>
      <c r="M69" s="5" t="n"/>
      <c r="N69" s="6">
        <f>IF(AND(F69="",H69=""),"",IF(OR(L69="",M69=""),"À jouer",IF(L69&gt;M69,G69,IF(M69&gt;L69,I69,"Égalité"))))</f>
        <v/>
      </c>
      <c r="O69" s="6">
        <f>IF(AND(F69="",H69=""),"",IF(OR(L69="",M69=""),"",L69&amp;" - "&amp;M69))</f>
        <v/>
      </c>
      <c r="P69" s="6">
        <f>IF(AND(F69="",H69=""),"",IF(N69="À jouer","À jouer","Terminé"))</f>
        <v/>
      </c>
      <c r="Q69" s="4" t="n"/>
    </row>
    <row r="70">
      <c r="A70" s="2">
        <f>IF(AND(B70="",F70="",H70=""),"",ROW()-1)</f>
        <v/>
      </c>
      <c r="B70" s="3" t="n"/>
      <c r="C70" s="3" t="n"/>
      <c r="D70" s="3" t="n"/>
      <c r="E70" s="3" t="n"/>
      <c r="F70" s="3" t="n"/>
      <c r="G70" s="2">
        <f>IFERROR(VLOOKUP(F70,'Participants'!$A$2:$L$101,3,FALSE),"")</f>
        <v/>
      </c>
      <c r="H70" s="3" t="n"/>
      <c r="I70" s="2">
        <f>IFERROR(VLOOKUP(H70,'Participants'!$A$2:$L$101,3,FALSE),"")</f>
        <v/>
      </c>
      <c r="J70" s="7" t="n"/>
      <c r="K70" s="8" t="n"/>
      <c r="L70" s="5" t="n"/>
      <c r="M70" s="5" t="n"/>
      <c r="N70" s="2">
        <f>IF(AND(F70="",H70=""),"",IF(OR(L70="",M70=""),"À jouer",IF(L70&gt;M70,G70,IF(M70&gt;L70,I70,"Égalité"))))</f>
        <v/>
      </c>
      <c r="O70" s="2">
        <f>IF(AND(F70="",H70=""),"",IF(OR(L70="",M70=""),"",L70&amp;" - "&amp;M70))</f>
        <v/>
      </c>
      <c r="P70" s="2">
        <f>IF(AND(F70="",H70=""),"",IF(N70="À jouer","À jouer","Terminé"))</f>
        <v/>
      </c>
      <c r="Q70" s="4" t="n"/>
    </row>
    <row r="71">
      <c r="A71" s="6">
        <f>IF(AND(B71="",F71="",H71=""),"",ROW()-1)</f>
        <v/>
      </c>
      <c r="B71" s="3" t="n"/>
      <c r="C71" s="3" t="n"/>
      <c r="D71" s="3" t="n"/>
      <c r="E71" s="3" t="n"/>
      <c r="F71" s="3" t="n"/>
      <c r="G71" s="6">
        <f>IFERROR(VLOOKUP(F71,'Participants'!$A$2:$L$101,3,FALSE),"")</f>
        <v/>
      </c>
      <c r="H71" s="3" t="n"/>
      <c r="I71" s="6">
        <f>IFERROR(VLOOKUP(H71,'Participants'!$A$2:$L$101,3,FALSE),"")</f>
        <v/>
      </c>
      <c r="J71" s="7" t="n"/>
      <c r="K71" s="8" t="n"/>
      <c r="L71" s="5" t="n"/>
      <c r="M71" s="5" t="n"/>
      <c r="N71" s="6">
        <f>IF(AND(F71="",H71=""),"",IF(OR(L71="",M71=""),"À jouer",IF(L71&gt;M71,G71,IF(M71&gt;L71,I71,"Égalité"))))</f>
        <v/>
      </c>
      <c r="O71" s="6">
        <f>IF(AND(F71="",H71=""),"",IF(OR(L71="",M71=""),"",L71&amp;" - "&amp;M71))</f>
        <v/>
      </c>
      <c r="P71" s="6">
        <f>IF(AND(F71="",H71=""),"",IF(N71="À jouer","À jouer","Terminé"))</f>
        <v/>
      </c>
      <c r="Q71" s="4" t="n"/>
    </row>
    <row r="72">
      <c r="A72" s="2">
        <f>IF(AND(B72="",F72="",H72=""),"",ROW()-1)</f>
        <v/>
      </c>
      <c r="B72" s="3" t="n"/>
      <c r="C72" s="3" t="n"/>
      <c r="D72" s="3" t="n"/>
      <c r="E72" s="3" t="n"/>
      <c r="F72" s="3" t="n"/>
      <c r="G72" s="2">
        <f>IFERROR(VLOOKUP(F72,'Participants'!$A$2:$L$101,3,FALSE),"")</f>
        <v/>
      </c>
      <c r="H72" s="3" t="n"/>
      <c r="I72" s="2">
        <f>IFERROR(VLOOKUP(H72,'Participants'!$A$2:$L$101,3,FALSE),"")</f>
        <v/>
      </c>
      <c r="J72" s="7" t="n"/>
      <c r="K72" s="8" t="n"/>
      <c r="L72" s="5" t="n"/>
      <c r="M72" s="5" t="n"/>
      <c r="N72" s="2">
        <f>IF(AND(F72="",H72=""),"",IF(OR(L72="",M72=""),"À jouer",IF(L72&gt;M72,G72,IF(M72&gt;L72,I72,"Égalité"))))</f>
        <v/>
      </c>
      <c r="O72" s="2">
        <f>IF(AND(F72="",H72=""),"",IF(OR(L72="",M72=""),"",L72&amp;" - "&amp;M72))</f>
        <v/>
      </c>
      <c r="P72" s="2">
        <f>IF(AND(F72="",H72=""),"",IF(N72="À jouer","À jouer","Terminé"))</f>
        <v/>
      </c>
      <c r="Q72" s="4" t="n"/>
    </row>
    <row r="73">
      <c r="A73" s="6">
        <f>IF(AND(B73="",F73="",H73=""),"",ROW()-1)</f>
        <v/>
      </c>
      <c r="B73" s="3" t="n"/>
      <c r="C73" s="3" t="n"/>
      <c r="D73" s="3" t="n"/>
      <c r="E73" s="3" t="n"/>
      <c r="F73" s="3" t="n"/>
      <c r="G73" s="6">
        <f>IFERROR(VLOOKUP(F73,'Participants'!$A$2:$L$101,3,FALSE),"")</f>
        <v/>
      </c>
      <c r="H73" s="3" t="n"/>
      <c r="I73" s="6">
        <f>IFERROR(VLOOKUP(H73,'Participants'!$A$2:$L$101,3,FALSE),"")</f>
        <v/>
      </c>
      <c r="J73" s="7" t="n"/>
      <c r="K73" s="8" t="n"/>
      <c r="L73" s="5" t="n"/>
      <c r="M73" s="5" t="n"/>
      <c r="N73" s="6">
        <f>IF(AND(F73="",H73=""),"",IF(OR(L73="",M73=""),"À jouer",IF(L73&gt;M73,G73,IF(M73&gt;L73,I73,"Égalité"))))</f>
        <v/>
      </c>
      <c r="O73" s="6">
        <f>IF(AND(F73="",H73=""),"",IF(OR(L73="",M73=""),"",L73&amp;" - "&amp;M73))</f>
        <v/>
      </c>
      <c r="P73" s="6">
        <f>IF(AND(F73="",H73=""),"",IF(N73="À jouer","À jouer","Terminé"))</f>
        <v/>
      </c>
      <c r="Q73" s="4" t="n"/>
    </row>
    <row r="74">
      <c r="A74" s="2">
        <f>IF(AND(B74="",F74="",H74=""),"",ROW()-1)</f>
        <v/>
      </c>
      <c r="B74" s="3" t="n"/>
      <c r="C74" s="3" t="n"/>
      <c r="D74" s="3" t="n"/>
      <c r="E74" s="3" t="n"/>
      <c r="F74" s="3" t="n"/>
      <c r="G74" s="2">
        <f>IFERROR(VLOOKUP(F74,'Participants'!$A$2:$L$101,3,FALSE),"")</f>
        <v/>
      </c>
      <c r="H74" s="3" t="n"/>
      <c r="I74" s="2">
        <f>IFERROR(VLOOKUP(H74,'Participants'!$A$2:$L$101,3,FALSE),"")</f>
        <v/>
      </c>
      <c r="J74" s="7" t="n"/>
      <c r="K74" s="8" t="n"/>
      <c r="L74" s="5" t="n"/>
      <c r="M74" s="5" t="n"/>
      <c r="N74" s="2">
        <f>IF(AND(F74="",H74=""),"",IF(OR(L74="",M74=""),"À jouer",IF(L74&gt;M74,G74,IF(M74&gt;L74,I74,"Égalité"))))</f>
        <v/>
      </c>
      <c r="O74" s="2">
        <f>IF(AND(F74="",H74=""),"",IF(OR(L74="",M74=""),"",L74&amp;" - "&amp;M74))</f>
        <v/>
      </c>
      <c r="P74" s="2">
        <f>IF(AND(F74="",H74=""),"",IF(N74="À jouer","À jouer","Terminé"))</f>
        <v/>
      </c>
      <c r="Q74" s="4" t="n"/>
    </row>
    <row r="75">
      <c r="A75" s="6">
        <f>IF(AND(B75="",F75="",H75=""),"",ROW()-1)</f>
        <v/>
      </c>
      <c r="B75" s="3" t="n"/>
      <c r="C75" s="3" t="n"/>
      <c r="D75" s="3" t="n"/>
      <c r="E75" s="3" t="n"/>
      <c r="F75" s="3" t="n"/>
      <c r="G75" s="6">
        <f>IFERROR(VLOOKUP(F75,'Participants'!$A$2:$L$101,3,FALSE),"")</f>
        <v/>
      </c>
      <c r="H75" s="3" t="n"/>
      <c r="I75" s="6">
        <f>IFERROR(VLOOKUP(H75,'Participants'!$A$2:$L$101,3,FALSE),"")</f>
        <v/>
      </c>
      <c r="J75" s="7" t="n"/>
      <c r="K75" s="8" t="n"/>
      <c r="L75" s="5" t="n"/>
      <c r="M75" s="5" t="n"/>
      <c r="N75" s="6">
        <f>IF(AND(F75="",H75=""),"",IF(OR(L75="",M75=""),"À jouer",IF(L75&gt;M75,G75,IF(M75&gt;L75,I75,"Égalité"))))</f>
        <v/>
      </c>
      <c r="O75" s="6">
        <f>IF(AND(F75="",H75=""),"",IF(OR(L75="",M75=""),"",L75&amp;" - "&amp;M75))</f>
        <v/>
      </c>
      <c r="P75" s="6">
        <f>IF(AND(F75="",H75=""),"",IF(N75="À jouer","À jouer","Terminé"))</f>
        <v/>
      </c>
      <c r="Q75" s="4" t="n"/>
    </row>
    <row r="76">
      <c r="A76" s="2">
        <f>IF(AND(B76="",F76="",H76=""),"",ROW()-1)</f>
        <v/>
      </c>
      <c r="B76" s="3" t="n"/>
      <c r="C76" s="3" t="n"/>
      <c r="D76" s="3" t="n"/>
      <c r="E76" s="3" t="n"/>
      <c r="F76" s="3" t="n"/>
      <c r="G76" s="2">
        <f>IFERROR(VLOOKUP(F76,'Participants'!$A$2:$L$101,3,FALSE),"")</f>
        <v/>
      </c>
      <c r="H76" s="3" t="n"/>
      <c r="I76" s="2">
        <f>IFERROR(VLOOKUP(H76,'Participants'!$A$2:$L$101,3,FALSE),"")</f>
        <v/>
      </c>
      <c r="J76" s="7" t="n"/>
      <c r="K76" s="8" t="n"/>
      <c r="L76" s="5" t="n"/>
      <c r="M76" s="5" t="n"/>
      <c r="N76" s="2">
        <f>IF(AND(F76="",H76=""),"",IF(OR(L76="",M76=""),"À jouer",IF(L76&gt;M76,G76,IF(M76&gt;L76,I76,"Égalité"))))</f>
        <v/>
      </c>
      <c r="O76" s="2">
        <f>IF(AND(F76="",H76=""),"",IF(OR(L76="",M76=""),"",L76&amp;" - "&amp;M76))</f>
        <v/>
      </c>
      <c r="P76" s="2">
        <f>IF(AND(F76="",H76=""),"",IF(N76="À jouer","À jouer","Terminé"))</f>
        <v/>
      </c>
      <c r="Q76" s="4" t="n"/>
    </row>
    <row r="77">
      <c r="A77" s="6">
        <f>IF(AND(B77="",F77="",H77=""),"",ROW()-1)</f>
        <v/>
      </c>
      <c r="B77" s="3" t="n"/>
      <c r="C77" s="3" t="n"/>
      <c r="D77" s="3" t="n"/>
      <c r="E77" s="3" t="n"/>
      <c r="F77" s="3" t="n"/>
      <c r="G77" s="6">
        <f>IFERROR(VLOOKUP(F77,'Participants'!$A$2:$L$101,3,FALSE),"")</f>
        <v/>
      </c>
      <c r="H77" s="3" t="n"/>
      <c r="I77" s="6">
        <f>IFERROR(VLOOKUP(H77,'Participants'!$A$2:$L$101,3,FALSE),"")</f>
        <v/>
      </c>
      <c r="J77" s="7" t="n"/>
      <c r="K77" s="8" t="n"/>
      <c r="L77" s="5" t="n"/>
      <c r="M77" s="5" t="n"/>
      <c r="N77" s="6">
        <f>IF(AND(F77="",H77=""),"",IF(OR(L77="",M77=""),"À jouer",IF(L77&gt;M77,G77,IF(M77&gt;L77,I77,"Égalité"))))</f>
        <v/>
      </c>
      <c r="O77" s="6">
        <f>IF(AND(F77="",H77=""),"",IF(OR(L77="",M77=""),"",L77&amp;" - "&amp;M77))</f>
        <v/>
      </c>
      <c r="P77" s="6">
        <f>IF(AND(F77="",H77=""),"",IF(N77="À jouer","À jouer","Terminé"))</f>
        <v/>
      </c>
      <c r="Q77" s="4" t="n"/>
    </row>
    <row r="78">
      <c r="A78" s="2">
        <f>IF(AND(B78="",F78="",H78=""),"",ROW()-1)</f>
        <v/>
      </c>
      <c r="B78" s="3" t="n"/>
      <c r="C78" s="3" t="n"/>
      <c r="D78" s="3" t="n"/>
      <c r="E78" s="3" t="n"/>
      <c r="F78" s="3" t="n"/>
      <c r="G78" s="2">
        <f>IFERROR(VLOOKUP(F78,'Participants'!$A$2:$L$101,3,FALSE),"")</f>
        <v/>
      </c>
      <c r="H78" s="3" t="n"/>
      <c r="I78" s="2">
        <f>IFERROR(VLOOKUP(H78,'Participants'!$A$2:$L$101,3,FALSE),"")</f>
        <v/>
      </c>
      <c r="J78" s="7" t="n"/>
      <c r="K78" s="8" t="n"/>
      <c r="L78" s="5" t="n"/>
      <c r="M78" s="5" t="n"/>
      <c r="N78" s="2">
        <f>IF(AND(F78="",H78=""),"",IF(OR(L78="",M78=""),"À jouer",IF(L78&gt;M78,G78,IF(M78&gt;L78,I78,"Égalité"))))</f>
        <v/>
      </c>
      <c r="O78" s="2">
        <f>IF(AND(F78="",H78=""),"",IF(OR(L78="",M78=""),"",L78&amp;" - "&amp;M78))</f>
        <v/>
      </c>
      <c r="P78" s="2">
        <f>IF(AND(F78="",H78=""),"",IF(N78="À jouer","À jouer","Terminé"))</f>
        <v/>
      </c>
      <c r="Q78" s="4" t="n"/>
    </row>
    <row r="79">
      <c r="A79" s="6">
        <f>IF(AND(B79="",F79="",H79=""),"",ROW()-1)</f>
        <v/>
      </c>
      <c r="B79" s="3" t="n"/>
      <c r="C79" s="3" t="n"/>
      <c r="D79" s="3" t="n"/>
      <c r="E79" s="3" t="n"/>
      <c r="F79" s="3" t="n"/>
      <c r="G79" s="6">
        <f>IFERROR(VLOOKUP(F79,'Participants'!$A$2:$L$101,3,FALSE),"")</f>
        <v/>
      </c>
      <c r="H79" s="3" t="n"/>
      <c r="I79" s="6">
        <f>IFERROR(VLOOKUP(H79,'Participants'!$A$2:$L$101,3,FALSE),"")</f>
        <v/>
      </c>
      <c r="J79" s="7" t="n"/>
      <c r="K79" s="8" t="n"/>
      <c r="L79" s="5" t="n"/>
      <c r="M79" s="5" t="n"/>
      <c r="N79" s="6">
        <f>IF(AND(F79="",H79=""),"",IF(OR(L79="",M79=""),"À jouer",IF(L79&gt;M79,G79,IF(M79&gt;L79,I79,"Égalité"))))</f>
        <v/>
      </c>
      <c r="O79" s="6">
        <f>IF(AND(F79="",H79=""),"",IF(OR(L79="",M79=""),"",L79&amp;" - "&amp;M79))</f>
        <v/>
      </c>
      <c r="P79" s="6">
        <f>IF(AND(F79="",H79=""),"",IF(N79="À jouer","À jouer","Terminé"))</f>
        <v/>
      </c>
      <c r="Q79" s="4" t="n"/>
    </row>
    <row r="80">
      <c r="A80" s="2">
        <f>IF(AND(B80="",F80="",H80=""),"",ROW()-1)</f>
        <v/>
      </c>
      <c r="B80" s="3" t="n"/>
      <c r="C80" s="3" t="n"/>
      <c r="D80" s="3" t="n"/>
      <c r="E80" s="3" t="n"/>
      <c r="F80" s="3" t="n"/>
      <c r="G80" s="2">
        <f>IFERROR(VLOOKUP(F80,'Participants'!$A$2:$L$101,3,FALSE),"")</f>
        <v/>
      </c>
      <c r="H80" s="3" t="n"/>
      <c r="I80" s="2">
        <f>IFERROR(VLOOKUP(H80,'Participants'!$A$2:$L$101,3,FALSE),"")</f>
        <v/>
      </c>
      <c r="J80" s="7" t="n"/>
      <c r="K80" s="8" t="n"/>
      <c r="L80" s="5" t="n"/>
      <c r="M80" s="5" t="n"/>
      <c r="N80" s="2">
        <f>IF(AND(F80="",H80=""),"",IF(OR(L80="",M80=""),"À jouer",IF(L80&gt;M80,G80,IF(M80&gt;L80,I80,"Égalité"))))</f>
        <v/>
      </c>
      <c r="O80" s="2">
        <f>IF(AND(F80="",H80=""),"",IF(OR(L80="",M80=""),"",L80&amp;" - "&amp;M80))</f>
        <v/>
      </c>
      <c r="P80" s="2">
        <f>IF(AND(F80="",H80=""),"",IF(N80="À jouer","À jouer","Terminé"))</f>
        <v/>
      </c>
      <c r="Q80" s="4" t="n"/>
    </row>
    <row r="81">
      <c r="A81" s="6">
        <f>IF(AND(B81="",F81="",H81=""),"",ROW()-1)</f>
        <v/>
      </c>
      <c r="B81" s="3" t="n"/>
      <c r="C81" s="3" t="n"/>
      <c r="D81" s="3" t="n"/>
      <c r="E81" s="3" t="n"/>
      <c r="F81" s="3" t="n"/>
      <c r="G81" s="6">
        <f>IFERROR(VLOOKUP(F81,'Participants'!$A$2:$L$101,3,FALSE),"")</f>
        <v/>
      </c>
      <c r="H81" s="3" t="n"/>
      <c r="I81" s="6">
        <f>IFERROR(VLOOKUP(H81,'Participants'!$A$2:$L$101,3,FALSE),"")</f>
        <v/>
      </c>
      <c r="J81" s="7" t="n"/>
      <c r="K81" s="8" t="n"/>
      <c r="L81" s="5" t="n"/>
      <c r="M81" s="5" t="n"/>
      <c r="N81" s="6">
        <f>IF(AND(F81="",H81=""),"",IF(OR(L81="",M81=""),"À jouer",IF(L81&gt;M81,G81,IF(M81&gt;L81,I81,"Égalité"))))</f>
        <v/>
      </c>
      <c r="O81" s="6">
        <f>IF(AND(F81="",H81=""),"",IF(OR(L81="",M81=""),"",L81&amp;" - "&amp;M81))</f>
        <v/>
      </c>
      <c r="P81" s="6">
        <f>IF(AND(F81="",H81=""),"",IF(N81="À jouer","À jouer","Terminé"))</f>
        <v/>
      </c>
      <c r="Q81" s="4" t="n"/>
    </row>
    <row r="82">
      <c r="A82" s="2">
        <f>IF(AND(B82="",F82="",H82=""),"",ROW()-1)</f>
        <v/>
      </c>
      <c r="B82" s="3" t="n"/>
      <c r="C82" s="3" t="n"/>
      <c r="D82" s="3" t="n"/>
      <c r="E82" s="3" t="n"/>
      <c r="F82" s="3" t="n"/>
      <c r="G82" s="2">
        <f>IFERROR(VLOOKUP(F82,'Participants'!$A$2:$L$101,3,FALSE),"")</f>
        <v/>
      </c>
      <c r="H82" s="3" t="n"/>
      <c r="I82" s="2">
        <f>IFERROR(VLOOKUP(H82,'Participants'!$A$2:$L$101,3,FALSE),"")</f>
        <v/>
      </c>
      <c r="J82" s="7" t="n"/>
      <c r="K82" s="8" t="n"/>
      <c r="L82" s="5" t="n"/>
      <c r="M82" s="5" t="n"/>
      <c r="N82" s="2">
        <f>IF(AND(F82="",H82=""),"",IF(OR(L82="",M82=""),"À jouer",IF(L82&gt;M82,G82,IF(M82&gt;L82,I82,"Égalité"))))</f>
        <v/>
      </c>
      <c r="O82" s="2">
        <f>IF(AND(F82="",H82=""),"",IF(OR(L82="",M82=""),"",L82&amp;" - "&amp;M82))</f>
        <v/>
      </c>
      <c r="P82" s="2">
        <f>IF(AND(F82="",H82=""),"",IF(N82="À jouer","À jouer","Terminé"))</f>
        <v/>
      </c>
      <c r="Q82" s="4" t="n"/>
    </row>
    <row r="83">
      <c r="A83" s="6">
        <f>IF(AND(B83="",F83="",H83=""),"",ROW()-1)</f>
        <v/>
      </c>
      <c r="B83" s="3" t="n"/>
      <c r="C83" s="3" t="n"/>
      <c r="D83" s="3" t="n"/>
      <c r="E83" s="3" t="n"/>
      <c r="F83" s="3" t="n"/>
      <c r="G83" s="6">
        <f>IFERROR(VLOOKUP(F83,'Participants'!$A$2:$L$101,3,FALSE),"")</f>
        <v/>
      </c>
      <c r="H83" s="3" t="n"/>
      <c r="I83" s="6">
        <f>IFERROR(VLOOKUP(H83,'Participants'!$A$2:$L$101,3,FALSE),"")</f>
        <v/>
      </c>
      <c r="J83" s="7" t="n"/>
      <c r="K83" s="8" t="n"/>
      <c r="L83" s="5" t="n"/>
      <c r="M83" s="5" t="n"/>
      <c r="N83" s="6">
        <f>IF(AND(F83="",H83=""),"",IF(OR(L83="",M83=""),"À jouer",IF(L83&gt;M83,G83,IF(M83&gt;L83,I83,"Égalité"))))</f>
        <v/>
      </c>
      <c r="O83" s="6">
        <f>IF(AND(F83="",H83=""),"",IF(OR(L83="",M83=""),"",L83&amp;" - "&amp;M83))</f>
        <v/>
      </c>
      <c r="P83" s="6">
        <f>IF(AND(F83="",H83=""),"",IF(N83="À jouer","À jouer","Terminé"))</f>
        <v/>
      </c>
      <c r="Q83" s="4" t="n"/>
    </row>
    <row r="84">
      <c r="A84" s="2">
        <f>IF(AND(B84="",F84="",H84=""),"",ROW()-1)</f>
        <v/>
      </c>
      <c r="B84" s="3" t="n"/>
      <c r="C84" s="3" t="n"/>
      <c r="D84" s="3" t="n"/>
      <c r="E84" s="3" t="n"/>
      <c r="F84" s="3" t="n"/>
      <c r="G84" s="2">
        <f>IFERROR(VLOOKUP(F84,'Participants'!$A$2:$L$101,3,FALSE),"")</f>
        <v/>
      </c>
      <c r="H84" s="3" t="n"/>
      <c r="I84" s="2">
        <f>IFERROR(VLOOKUP(H84,'Participants'!$A$2:$L$101,3,FALSE),"")</f>
        <v/>
      </c>
      <c r="J84" s="7" t="n"/>
      <c r="K84" s="8" t="n"/>
      <c r="L84" s="5" t="n"/>
      <c r="M84" s="5" t="n"/>
      <c r="N84" s="2">
        <f>IF(AND(F84="",H84=""),"",IF(OR(L84="",M84=""),"À jouer",IF(L84&gt;M84,G84,IF(M84&gt;L84,I84,"Égalité"))))</f>
        <v/>
      </c>
      <c r="O84" s="2">
        <f>IF(AND(F84="",H84=""),"",IF(OR(L84="",M84=""),"",L84&amp;" - "&amp;M84))</f>
        <v/>
      </c>
      <c r="P84" s="2">
        <f>IF(AND(F84="",H84=""),"",IF(N84="À jouer","À jouer","Terminé"))</f>
        <v/>
      </c>
      <c r="Q84" s="4" t="n"/>
    </row>
    <row r="85">
      <c r="A85" s="6">
        <f>IF(AND(B85="",F85="",H85=""),"",ROW()-1)</f>
        <v/>
      </c>
      <c r="B85" s="3" t="n"/>
      <c r="C85" s="3" t="n"/>
      <c r="D85" s="3" t="n"/>
      <c r="E85" s="3" t="n"/>
      <c r="F85" s="3" t="n"/>
      <c r="G85" s="6">
        <f>IFERROR(VLOOKUP(F85,'Participants'!$A$2:$L$101,3,FALSE),"")</f>
        <v/>
      </c>
      <c r="H85" s="3" t="n"/>
      <c r="I85" s="6">
        <f>IFERROR(VLOOKUP(H85,'Participants'!$A$2:$L$101,3,FALSE),"")</f>
        <v/>
      </c>
      <c r="J85" s="7" t="n"/>
      <c r="K85" s="8" t="n"/>
      <c r="L85" s="5" t="n"/>
      <c r="M85" s="5" t="n"/>
      <c r="N85" s="6">
        <f>IF(AND(F85="",H85=""),"",IF(OR(L85="",M85=""),"À jouer",IF(L85&gt;M85,G85,IF(M85&gt;L85,I85,"Égalité"))))</f>
        <v/>
      </c>
      <c r="O85" s="6">
        <f>IF(AND(F85="",H85=""),"",IF(OR(L85="",M85=""),"",L85&amp;" - "&amp;M85))</f>
        <v/>
      </c>
      <c r="P85" s="6">
        <f>IF(AND(F85="",H85=""),"",IF(N85="À jouer","À jouer","Terminé"))</f>
        <v/>
      </c>
      <c r="Q85" s="4" t="n"/>
    </row>
    <row r="86">
      <c r="A86" s="2">
        <f>IF(AND(B86="",F86="",H86=""),"",ROW()-1)</f>
        <v/>
      </c>
      <c r="B86" s="3" t="n"/>
      <c r="C86" s="3" t="n"/>
      <c r="D86" s="3" t="n"/>
      <c r="E86" s="3" t="n"/>
      <c r="F86" s="3" t="n"/>
      <c r="G86" s="2">
        <f>IFERROR(VLOOKUP(F86,'Participants'!$A$2:$L$101,3,FALSE),"")</f>
        <v/>
      </c>
      <c r="H86" s="3" t="n"/>
      <c r="I86" s="2">
        <f>IFERROR(VLOOKUP(H86,'Participants'!$A$2:$L$101,3,FALSE),"")</f>
        <v/>
      </c>
      <c r="J86" s="7" t="n"/>
      <c r="K86" s="8" t="n"/>
      <c r="L86" s="5" t="n"/>
      <c r="M86" s="5" t="n"/>
      <c r="N86" s="2">
        <f>IF(AND(F86="",H86=""),"",IF(OR(L86="",M86=""),"À jouer",IF(L86&gt;M86,G86,IF(M86&gt;L86,I86,"Égalité"))))</f>
        <v/>
      </c>
      <c r="O86" s="2">
        <f>IF(AND(F86="",H86=""),"",IF(OR(L86="",M86=""),"",L86&amp;" - "&amp;M86))</f>
        <v/>
      </c>
      <c r="P86" s="2">
        <f>IF(AND(F86="",H86=""),"",IF(N86="À jouer","À jouer","Terminé"))</f>
        <v/>
      </c>
      <c r="Q86" s="4" t="n"/>
    </row>
    <row r="87">
      <c r="A87" s="6">
        <f>IF(AND(B87="",F87="",H87=""),"",ROW()-1)</f>
        <v/>
      </c>
      <c r="B87" s="3" t="n"/>
      <c r="C87" s="3" t="n"/>
      <c r="D87" s="3" t="n"/>
      <c r="E87" s="3" t="n"/>
      <c r="F87" s="3" t="n"/>
      <c r="G87" s="6">
        <f>IFERROR(VLOOKUP(F87,'Participants'!$A$2:$L$101,3,FALSE),"")</f>
        <v/>
      </c>
      <c r="H87" s="3" t="n"/>
      <c r="I87" s="6">
        <f>IFERROR(VLOOKUP(H87,'Participants'!$A$2:$L$101,3,FALSE),"")</f>
        <v/>
      </c>
      <c r="J87" s="7" t="n"/>
      <c r="K87" s="8" t="n"/>
      <c r="L87" s="5" t="n"/>
      <c r="M87" s="5" t="n"/>
      <c r="N87" s="6">
        <f>IF(AND(F87="",H87=""),"",IF(OR(L87="",M87=""),"À jouer",IF(L87&gt;M87,G87,IF(M87&gt;L87,I87,"Égalité"))))</f>
        <v/>
      </c>
      <c r="O87" s="6">
        <f>IF(AND(F87="",H87=""),"",IF(OR(L87="",M87=""),"",L87&amp;" - "&amp;M87))</f>
        <v/>
      </c>
      <c r="P87" s="6">
        <f>IF(AND(F87="",H87=""),"",IF(N87="À jouer","À jouer","Terminé"))</f>
        <v/>
      </c>
      <c r="Q87" s="4" t="n"/>
    </row>
    <row r="88">
      <c r="A88" s="2">
        <f>IF(AND(B88="",F88="",H88=""),"",ROW()-1)</f>
        <v/>
      </c>
      <c r="B88" s="3" t="n"/>
      <c r="C88" s="3" t="n"/>
      <c r="D88" s="3" t="n"/>
      <c r="E88" s="3" t="n"/>
      <c r="F88" s="3" t="n"/>
      <c r="G88" s="2">
        <f>IFERROR(VLOOKUP(F88,'Participants'!$A$2:$L$101,3,FALSE),"")</f>
        <v/>
      </c>
      <c r="H88" s="3" t="n"/>
      <c r="I88" s="2">
        <f>IFERROR(VLOOKUP(H88,'Participants'!$A$2:$L$101,3,FALSE),"")</f>
        <v/>
      </c>
      <c r="J88" s="7" t="n"/>
      <c r="K88" s="8" t="n"/>
      <c r="L88" s="5" t="n"/>
      <c r="M88" s="5" t="n"/>
      <c r="N88" s="2">
        <f>IF(AND(F88="",H88=""),"",IF(OR(L88="",M88=""),"À jouer",IF(L88&gt;M88,G88,IF(M88&gt;L88,I88,"Égalité"))))</f>
        <v/>
      </c>
      <c r="O88" s="2">
        <f>IF(AND(F88="",H88=""),"",IF(OR(L88="",M88=""),"",L88&amp;" - "&amp;M88))</f>
        <v/>
      </c>
      <c r="P88" s="2">
        <f>IF(AND(F88="",H88=""),"",IF(N88="À jouer","À jouer","Terminé"))</f>
        <v/>
      </c>
      <c r="Q88" s="4" t="n"/>
    </row>
    <row r="89">
      <c r="A89" s="6">
        <f>IF(AND(B89="",F89="",H89=""),"",ROW()-1)</f>
        <v/>
      </c>
      <c r="B89" s="3" t="n"/>
      <c r="C89" s="3" t="n"/>
      <c r="D89" s="3" t="n"/>
      <c r="E89" s="3" t="n"/>
      <c r="F89" s="3" t="n"/>
      <c r="G89" s="6">
        <f>IFERROR(VLOOKUP(F89,'Participants'!$A$2:$L$101,3,FALSE),"")</f>
        <v/>
      </c>
      <c r="H89" s="3" t="n"/>
      <c r="I89" s="6">
        <f>IFERROR(VLOOKUP(H89,'Participants'!$A$2:$L$101,3,FALSE),"")</f>
        <v/>
      </c>
      <c r="J89" s="7" t="n"/>
      <c r="K89" s="8" t="n"/>
      <c r="L89" s="5" t="n"/>
      <c r="M89" s="5" t="n"/>
      <c r="N89" s="6">
        <f>IF(AND(F89="",H89=""),"",IF(OR(L89="",M89=""),"À jouer",IF(L89&gt;M89,G89,IF(M89&gt;L89,I89,"Égalité"))))</f>
        <v/>
      </c>
      <c r="O89" s="6">
        <f>IF(AND(F89="",H89=""),"",IF(OR(L89="",M89=""),"",L89&amp;" - "&amp;M89))</f>
        <v/>
      </c>
      <c r="P89" s="6">
        <f>IF(AND(F89="",H89=""),"",IF(N89="À jouer","À jouer","Terminé"))</f>
        <v/>
      </c>
      <c r="Q89" s="4" t="n"/>
    </row>
    <row r="90">
      <c r="A90" s="2">
        <f>IF(AND(B90="",F90="",H90=""),"",ROW()-1)</f>
        <v/>
      </c>
      <c r="B90" s="3" t="n"/>
      <c r="C90" s="3" t="n"/>
      <c r="D90" s="3" t="n"/>
      <c r="E90" s="3" t="n"/>
      <c r="F90" s="3" t="n"/>
      <c r="G90" s="2">
        <f>IFERROR(VLOOKUP(F90,'Participants'!$A$2:$L$101,3,FALSE),"")</f>
        <v/>
      </c>
      <c r="H90" s="3" t="n"/>
      <c r="I90" s="2">
        <f>IFERROR(VLOOKUP(H90,'Participants'!$A$2:$L$101,3,FALSE),"")</f>
        <v/>
      </c>
      <c r="J90" s="7" t="n"/>
      <c r="K90" s="8" t="n"/>
      <c r="L90" s="5" t="n"/>
      <c r="M90" s="5" t="n"/>
      <c r="N90" s="2">
        <f>IF(AND(F90="",H90=""),"",IF(OR(L90="",M90=""),"À jouer",IF(L90&gt;M90,G90,IF(M90&gt;L90,I90,"Égalité"))))</f>
        <v/>
      </c>
      <c r="O90" s="2">
        <f>IF(AND(F90="",H90=""),"",IF(OR(L90="",M90=""),"",L90&amp;" - "&amp;M90))</f>
        <v/>
      </c>
      <c r="P90" s="2">
        <f>IF(AND(F90="",H90=""),"",IF(N90="À jouer","À jouer","Terminé"))</f>
        <v/>
      </c>
      <c r="Q90" s="4" t="n"/>
    </row>
    <row r="91">
      <c r="A91" s="6">
        <f>IF(AND(B91="",F91="",H91=""),"",ROW()-1)</f>
        <v/>
      </c>
      <c r="B91" s="3" t="n"/>
      <c r="C91" s="3" t="n"/>
      <c r="D91" s="3" t="n"/>
      <c r="E91" s="3" t="n"/>
      <c r="F91" s="3" t="n"/>
      <c r="G91" s="6">
        <f>IFERROR(VLOOKUP(F91,'Participants'!$A$2:$L$101,3,FALSE),"")</f>
        <v/>
      </c>
      <c r="H91" s="3" t="n"/>
      <c r="I91" s="6">
        <f>IFERROR(VLOOKUP(H91,'Participants'!$A$2:$L$101,3,FALSE),"")</f>
        <v/>
      </c>
      <c r="J91" s="7" t="n"/>
      <c r="K91" s="8" t="n"/>
      <c r="L91" s="5" t="n"/>
      <c r="M91" s="5" t="n"/>
      <c r="N91" s="6">
        <f>IF(AND(F91="",H91=""),"",IF(OR(L91="",M91=""),"À jouer",IF(L91&gt;M91,G91,IF(M91&gt;L91,I91,"Égalité"))))</f>
        <v/>
      </c>
      <c r="O91" s="6">
        <f>IF(AND(F91="",H91=""),"",IF(OR(L91="",M91=""),"",L91&amp;" - "&amp;M91))</f>
        <v/>
      </c>
      <c r="P91" s="6">
        <f>IF(AND(F91="",H91=""),"",IF(N91="À jouer","À jouer","Terminé"))</f>
        <v/>
      </c>
      <c r="Q91" s="4" t="n"/>
    </row>
    <row r="92">
      <c r="A92" s="2">
        <f>IF(AND(B92="",F92="",H92=""),"",ROW()-1)</f>
        <v/>
      </c>
      <c r="B92" s="3" t="n"/>
      <c r="C92" s="3" t="n"/>
      <c r="D92" s="3" t="n"/>
      <c r="E92" s="3" t="n"/>
      <c r="F92" s="3" t="n"/>
      <c r="G92" s="2">
        <f>IFERROR(VLOOKUP(F92,'Participants'!$A$2:$L$101,3,FALSE),"")</f>
        <v/>
      </c>
      <c r="H92" s="3" t="n"/>
      <c r="I92" s="2">
        <f>IFERROR(VLOOKUP(H92,'Participants'!$A$2:$L$101,3,FALSE),"")</f>
        <v/>
      </c>
      <c r="J92" s="7" t="n"/>
      <c r="K92" s="8" t="n"/>
      <c r="L92" s="5" t="n"/>
      <c r="M92" s="5" t="n"/>
      <c r="N92" s="2">
        <f>IF(AND(F92="",H92=""),"",IF(OR(L92="",M92=""),"À jouer",IF(L92&gt;M92,G92,IF(M92&gt;L92,I92,"Égalité"))))</f>
        <v/>
      </c>
      <c r="O92" s="2">
        <f>IF(AND(F92="",H92=""),"",IF(OR(L92="",M92=""),"",L92&amp;" - "&amp;M92))</f>
        <v/>
      </c>
      <c r="P92" s="2">
        <f>IF(AND(F92="",H92=""),"",IF(N92="À jouer","À jouer","Terminé"))</f>
        <v/>
      </c>
      <c r="Q92" s="4" t="n"/>
    </row>
    <row r="93">
      <c r="A93" s="6">
        <f>IF(AND(B93="",F93="",H93=""),"",ROW()-1)</f>
        <v/>
      </c>
      <c r="B93" s="3" t="n"/>
      <c r="C93" s="3" t="n"/>
      <c r="D93" s="3" t="n"/>
      <c r="E93" s="3" t="n"/>
      <c r="F93" s="3" t="n"/>
      <c r="G93" s="6">
        <f>IFERROR(VLOOKUP(F93,'Participants'!$A$2:$L$101,3,FALSE),"")</f>
        <v/>
      </c>
      <c r="H93" s="3" t="n"/>
      <c r="I93" s="6">
        <f>IFERROR(VLOOKUP(H93,'Participants'!$A$2:$L$101,3,FALSE),"")</f>
        <v/>
      </c>
      <c r="J93" s="7" t="n"/>
      <c r="K93" s="8" t="n"/>
      <c r="L93" s="5" t="n"/>
      <c r="M93" s="5" t="n"/>
      <c r="N93" s="6">
        <f>IF(AND(F93="",H93=""),"",IF(OR(L93="",M93=""),"À jouer",IF(L93&gt;M93,G93,IF(M93&gt;L93,I93,"Égalité"))))</f>
        <v/>
      </c>
      <c r="O93" s="6">
        <f>IF(AND(F93="",H93=""),"",IF(OR(L93="",M93=""),"",L93&amp;" - "&amp;M93))</f>
        <v/>
      </c>
      <c r="P93" s="6">
        <f>IF(AND(F93="",H93=""),"",IF(N93="À jouer","À jouer","Terminé"))</f>
        <v/>
      </c>
      <c r="Q93" s="4" t="n"/>
    </row>
    <row r="94">
      <c r="A94" s="2">
        <f>IF(AND(B94="",F94="",H94=""),"",ROW()-1)</f>
        <v/>
      </c>
      <c r="B94" s="3" t="n"/>
      <c r="C94" s="3" t="n"/>
      <c r="D94" s="3" t="n"/>
      <c r="E94" s="3" t="n"/>
      <c r="F94" s="3" t="n"/>
      <c r="G94" s="2">
        <f>IFERROR(VLOOKUP(F94,'Participants'!$A$2:$L$101,3,FALSE),"")</f>
        <v/>
      </c>
      <c r="H94" s="3" t="n"/>
      <c r="I94" s="2">
        <f>IFERROR(VLOOKUP(H94,'Participants'!$A$2:$L$101,3,FALSE),"")</f>
        <v/>
      </c>
      <c r="J94" s="7" t="n"/>
      <c r="K94" s="8" t="n"/>
      <c r="L94" s="5" t="n"/>
      <c r="M94" s="5" t="n"/>
      <c r="N94" s="2">
        <f>IF(AND(F94="",H94=""),"",IF(OR(L94="",M94=""),"À jouer",IF(L94&gt;M94,G94,IF(M94&gt;L94,I94,"Égalité"))))</f>
        <v/>
      </c>
      <c r="O94" s="2">
        <f>IF(AND(F94="",H94=""),"",IF(OR(L94="",M94=""),"",L94&amp;" - "&amp;M94))</f>
        <v/>
      </c>
      <c r="P94" s="2">
        <f>IF(AND(F94="",H94=""),"",IF(N94="À jouer","À jouer","Terminé"))</f>
        <v/>
      </c>
      <c r="Q94" s="4" t="n"/>
    </row>
    <row r="95">
      <c r="A95" s="6">
        <f>IF(AND(B95="",F95="",H95=""),"",ROW()-1)</f>
        <v/>
      </c>
      <c r="B95" s="3" t="n"/>
      <c r="C95" s="3" t="n"/>
      <c r="D95" s="3" t="n"/>
      <c r="E95" s="3" t="n"/>
      <c r="F95" s="3" t="n"/>
      <c r="G95" s="6">
        <f>IFERROR(VLOOKUP(F95,'Participants'!$A$2:$L$101,3,FALSE),"")</f>
        <v/>
      </c>
      <c r="H95" s="3" t="n"/>
      <c r="I95" s="6">
        <f>IFERROR(VLOOKUP(H95,'Participants'!$A$2:$L$101,3,FALSE),"")</f>
        <v/>
      </c>
      <c r="J95" s="7" t="n"/>
      <c r="K95" s="8" t="n"/>
      <c r="L95" s="5" t="n"/>
      <c r="M95" s="5" t="n"/>
      <c r="N95" s="6">
        <f>IF(AND(F95="",H95=""),"",IF(OR(L95="",M95=""),"À jouer",IF(L95&gt;M95,G95,IF(M95&gt;L95,I95,"Égalité"))))</f>
        <v/>
      </c>
      <c r="O95" s="6">
        <f>IF(AND(F95="",H95=""),"",IF(OR(L95="",M95=""),"",L95&amp;" - "&amp;M95))</f>
        <v/>
      </c>
      <c r="P95" s="6">
        <f>IF(AND(F95="",H95=""),"",IF(N95="À jouer","À jouer","Terminé"))</f>
        <v/>
      </c>
      <c r="Q95" s="4" t="n"/>
    </row>
    <row r="96">
      <c r="A96" s="2">
        <f>IF(AND(B96="",F96="",H96=""),"",ROW()-1)</f>
        <v/>
      </c>
      <c r="B96" s="3" t="n"/>
      <c r="C96" s="3" t="n"/>
      <c r="D96" s="3" t="n"/>
      <c r="E96" s="3" t="n"/>
      <c r="F96" s="3" t="n"/>
      <c r="G96" s="2">
        <f>IFERROR(VLOOKUP(F96,'Participants'!$A$2:$L$101,3,FALSE),"")</f>
        <v/>
      </c>
      <c r="H96" s="3" t="n"/>
      <c r="I96" s="2">
        <f>IFERROR(VLOOKUP(H96,'Participants'!$A$2:$L$101,3,FALSE),"")</f>
        <v/>
      </c>
      <c r="J96" s="7" t="n"/>
      <c r="K96" s="8" t="n"/>
      <c r="L96" s="5" t="n"/>
      <c r="M96" s="5" t="n"/>
      <c r="N96" s="2">
        <f>IF(AND(F96="",H96=""),"",IF(OR(L96="",M96=""),"À jouer",IF(L96&gt;M96,G96,IF(M96&gt;L96,I96,"Égalité"))))</f>
        <v/>
      </c>
      <c r="O96" s="2">
        <f>IF(AND(F96="",H96=""),"",IF(OR(L96="",M96=""),"",L96&amp;" - "&amp;M96))</f>
        <v/>
      </c>
      <c r="P96" s="2">
        <f>IF(AND(F96="",H96=""),"",IF(N96="À jouer","À jouer","Terminé"))</f>
        <v/>
      </c>
      <c r="Q96" s="4" t="n"/>
    </row>
    <row r="97">
      <c r="A97" s="6">
        <f>IF(AND(B97="",F97="",H97=""),"",ROW()-1)</f>
        <v/>
      </c>
      <c r="B97" s="3" t="n"/>
      <c r="C97" s="3" t="n"/>
      <c r="D97" s="3" t="n"/>
      <c r="E97" s="3" t="n"/>
      <c r="F97" s="3" t="n"/>
      <c r="G97" s="6">
        <f>IFERROR(VLOOKUP(F97,'Participants'!$A$2:$L$101,3,FALSE),"")</f>
        <v/>
      </c>
      <c r="H97" s="3" t="n"/>
      <c r="I97" s="6">
        <f>IFERROR(VLOOKUP(H97,'Participants'!$A$2:$L$101,3,FALSE),"")</f>
        <v/>
      </c>
      <c r="J97" s="7" t="n"/>
      <c r="K97" s="8" t="n"/>
      <c r="L97" s="5" t="n"/>
      <c r="M97" s="5" t="n"/>
      <c r="N97" s="6">
        <f>IF(AND(F97="",H97=""),"",IF(OR(L97="",M97=""),"À jouer",IF(L97&gt;M97,G97,IF(M97&gt;L97,I97,"Égalité"))))</f>
        <v/>
      </c>
      <c r="O97" s="6">
        <f>IF(AND(F97="",H97=""),"",IF(OR(L97="",M97=""),"",L97&amp;" - "&amp;M97))</f>
        <v/>
      </c>
      <c r="P97" s="6">
        <f>IF(AND(F97="",H97=""),"",IF(N97="À jouer","À jouer","Terminé"))</f>
        <v/>
      </c>
      <c r="Q97" s="4" t="n"/>
    </row>
    <row r="98">
      <c r="A98" s="2">
        <f>IF(AND(B98="",F98="",H98=""),"",ROW()-1)</f>
        <v/>
      </c>
      <c r="B98" s="3" t="n"/>
      <c r="C98" s="3" t="n"/>
      <c r="D98" s="3" t="n"/>
      <c r="E98" s="3" t="n"/>
      <c r="F98" s="3" t="n"/>
      <c r="G98" s="2">
        <f>IFERROR(VLOOKUP(F98,'Participants'!$A$2:$L$101,3,FALSE),"")</f>
        <v/>
      </c>
      <c r="H98" s="3" t="n"/>
      <c r="I98" s="2">
        <f>IFERROR(VLOOKUP(H98,'Participants'!$A$2:$L$101,3,FALSE),"")</f>
        <v/>
      </c>
      <c r="J98" s="7" t="n"/>
      <c r="K98" s="8" t="n"/>
      <c r="L98" s="5" t="n"/>
      <c r="M98" s="5" t="n"/>
      <c r="N98" s="2">
        <f>IF(AND(F98="",H98=""),"",IF(OR(L98="",M98=""),"À jouer",IF(L98&gt;M98,G98,IF(M98&gt;L98,I98,"Égalité"))))</f>
        <v/>
      </c>
      <c r="O98" s="2">
        <f>IF(AND(F98="",H98=""),"",IF(OR(L98="",M98=""),"",L98&amp;" - "&amp;M98))</f>
        <v/>
      </c>
      <c r="P98" s="2">
        <f>IF(AND(F98="",H98=""),"",IF(N98="À jouer","À jouer","Terminé"))</f>
        <v/>
      </c>
      <c r="Q98" s="4" t="n"/>
    </row>
    <row r="99">
      <c r="A99" s="6">
        <f>IF(AND(B99="",F99="",H99=""),"",ROW()-1)</f>
        <v/>
      </c>
      <c r="B99" s="3" t="n"/>
      <c r="C99" s="3" t="n"/>
      <c r="D99" s="3" t="n"/>
      <c r="E99" s="3" t="n"/>
      <c r="F99" s="3" t="n"/>
      <c r="G99" s="6">
        <f>IFERROR(VLOOKUP(F99,'Participants'!$A$2:$L$101,3,FALSE),"")</f>
        <v/>
      </c>
      <c r="H99" s="3" t="n"/>
      <c r="I99" s="6">
        <f>IFERROR(VLOOKUP(H99,'Participants'!$A$2:$L$101,3,FALSE),"")</f>
        <v/>
      </c>
      <c r="J99" s="7" t="n"/>
      <c r="K99" s="8" t="n"/>
      <c r="L99" s="5" t="n"/>
      <c r="M99" s="5" t="n"/>
      <c r="N99" s="6">
        <f>IF(AND(F99="",H99=""),"",IF(OR(L99="",M99=""),"À jouer",IF(L99&gt;M99,G99,IF(M99&gt;L99,I99,"Égalité"))))</f>
        <v/>
      </c>
      <c r="O99" s="6">
        <f>IF(AND(F99="",H99=""),"",IF(OR(L99="",M99=""),"",L99&amp;" - "&amp;M99))</f>
        <v/>
      </c>
      <c r="P99" s="6">
        <f>IF(AND(F99="",H99=""),"",IF(N99="À jouer","À jouer","Terminé"))</f>
        <v/>
      </c>
      <c r="Q99" s="4" t="n"/>
    </row>
    <row r="100">
      <c r="A100" s="2">
        <f>IF(AND(B100="",F100="",H100=""),"",ROW()-1)</f>
        <v/>
      </c>
      <c r="B100" s="3" t="n"/>
      <c r="C100" s="3" t="n"/>
      <c r="D100" s="3" t="n"/>
      <c r="E100" s="3" t="n"/>
      <c r="F100" s="3" t="n"/>
      <c r="G100" s="2">
        <f>IFERROR(VLOOKUP(F100,'Participants'!$A$2:$L$101,3,FALSE),"")</f>
        <v/>
      </c>
      <c r="H100" s="3" t="n"/>
      <c r="I100" s="2">
        <f>IFERROR(VLOOKUP(H100,'Participants'!$A$2:$L$101,3,FALSE),"")</f>
        <v/>
      </c>
      <c r="J100" s="7" t="n"/>
      <c r="K100" s="8" t="n"/>
      <c r="L100" s="5" t="n"/>
      <c r="M100" s="5" t="n"/>
      <c r="N100" s="2">
        <f>IF(AND(F100="",H100=""),"",IF(OR(L100="",M100=""),"À jouer",IF(L100&gt;M100,G100,IF(M100&gt;L100,I100,"Égalité"))))</f>
        <v/>
      </c>
      <c r="O100" s="2">
        <f>IF(AND(F100="",H100=""),"",IF(OR(L100="",M100=""),"",L100&amp;" - "&amp;M100))</f>
        <v/>
      </c>
      <c r="P100" s="2">
        <f>IF(AND(F100="",H100=""),"",IF(N100="À jouer","À jouer","Terminé"))</f>
        <v/>
      </c>
      <c r="Q100" s="4" t="n"/>
    </row>
    <row r="101">
      <c r="A101" s="6">
        <f>IF(AND(B101="",F101="",H101=""),"",ROW()-1)</f>
        <v/>
      </c>
      <c r="B101" s="3" t="n"/>
      <c r="C101" s="3" t="n"/>
      <c r="D101" s="3" t="n"/>
      <c r="E101" s="3" t="n"/>
      <c r="F101" s="3" t="n"/>
      <c r="G101" s="6">
        <f>IFERROR(VLOOKUP(F101,'Participants'!$A$2:$L$101,3,FALSE),"")</f>
        <v/>
      </c>
      <c r="H101" s="3" t="n"/>
      <c r="I101" s="6">
        <f>IFERROR(VLOOKUP(H101,'Participants'!$A$2:$L$101,3,FALSE),"")</f>
        <v/>
      </c>
      <c r="J101" s="7" t="n"/>
      <c r="K101" s="8" t="n"/>
      <c r="L101" s="5" t="n"/>
      <c r="M101" s="5" t="n"/>
      <c r="N101" s="6">
        <f>IF(AND(F101="",H101=""),"",IF(OR(L101="",M101=""),"À jouer",IF(L101&gt;M101,G101,IF(M101&gt;L101,I101,"Égalité"))))</f>
        <v/>
      </c>
      <c r="O101" s="6">
        <f>IF(AND(F101="",H101=""),"",IF(OR(L101="",M101=""),"",L101&amp;" - "&amp;M101))</f>
        <v/>
      </c>
      <c r="P101" s="6">
        <f>IF(AND(F101="",H101=""),"",IF(N101="À jouer","À jouer","Terminé"))</f>
        <v/>
      </c>
      <c r="Q101" s="4" t="n"/>
    </row>
  </sheetData>
  <conditionalFormatting sqref="N2:P101">
    <cfRule type="expression" priority="1" dxfId="0" stopIfTrue="1">
      <formula>OR($N2="Égalité",AND($L2&lt;&gt;"",$M2&lt;&gt;"",$L2=$M2))</formula>
    </cfRule>
  </conditionalFormatting>
  <conditionalFormatting sqref="P2:P101">
    <cfRule type="expression" priority="2" dxfId="1" stopIfTrue="1">
      <formula>$P2="Terminé"</formula>
    </cfRule>
    <cfRule type="expression" priority="3" dxfId="2" stopIfTrue="1">
      <formula>$P2="À jouer"</formula>
    </cfRule>
  </conditionalFormatting>
  <dataValidations count="7">
    <dataValidation sqref="B2:B101" showErrorMessage="1" showInputMessage="1" allowBlank="1" type="list">
      <formula1>"Groupes,Tableau final"</formula1>
    </dataValidation>
    <dataValidation sqref="C2:C101" showErrorMessage="1" showInputMessage="1" allowBlank="1" type="list">
      <formula1>"A,B,C,D"</formula1>
    </dataValidation>
    <dataValidation sqref="D2:D101" showErrorMessage="1" showInputMessage="1" allowBlank="1" type="list">
      <formula1>"1er tour,2e tour,Demi-finale,Finale"</formula1>
    </dataValidation>
    <dataValidation sqref="F2:F101" showErrorMessage="1" showInputMessage="1" allowBlank="1" errorTitle="Joueur invalide" error="Sélectionnez un numéro de joueur inscrit." type="list">
      <formula1>'Participants'!$A$2:$A$101</formula1>
    </dataValidation>
    <dataValidation sqref="H2:H101" showErrorMessage="1" showInputMessage="1" allowBlank="1" errorTitle="Joueur invalide" error="Sélectionnez un numéro de joueur inscrit." type="list">
      <formula1>'Participants'!$A$2:$A$101</formula1>
    </dataValidation>
    <dataValidation sqref="L2:L101" showErrorMessage="1" showInputMessage="1" allowBlank="1" type="whole" operator="between">
      <formula1>0</formula1>
      <formula2>5</formula2>
    </dataValidation>
    <dataValidation sqref="M2:M101" showErrorMessage="1" showInputMessage="1" allowBlank="1" type="whole" operator="between">
      <formula1>0</formula1>
      <formula2>5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0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11" customWidth="1" min="4" max="4"/>
    <col width="15" customWidth="1" min="5" max="5"/>
    <col width="12" customWidth="1" min="6" max="6"/>
    <col width="12" customWidth="1" min="7" max="7"/>
    <col width="14" customWidth="1" min="8" max="8"/>
    <col width="14" customWidth="1" min="9" max="9"/>
    <col width="19" customWidth="1" min="10" max="10"/>
    <col width="11" customWidth="1" min="11" max="11"/>
    <col width="17" customWidth="1" min="12" max="12"/>
    <col width="17" customWidth="1" min="13" max="13"/>
    <col width="25" customWidth="1" min="15" max="15"/>
    <col width="16" customWidth="1" min="16" max="16"/>
    <col width="4" customWidth="1" min="17" max="17"/>
    <col width="16" customWidth="1" min="18" max="18"/>
    <col width="16" customWidth="1" min="19" max="19"/>
    <col width="16" customWidth="1" min="20" max="20"/>
    <col width="16" customWidth="1" min="21" max="21"/>
  </cols>
  <sheetData>
    <row r="1" ht="30" customHeight="1">
      <c r="A1" s="1" t="inlineStr">
        <is>
          <t>Rang</t>
        </is>
      </c>
      <c r="B1" s="1" t="inlineStr">
        <is>
          <t>N° joueur</t>
        </is>
      </c>
      <c r="C1" s="1" t="inlineStr">
        <is>
          <t>Joueur</t>
        </is>
      </c>
      <c r="D1" s="1" t="inlineStr">
        <is>
          <t>Groupe</t>
        </is>
      </c>
      <c r="E1" s="1" t="inlineStr">
        <is>
          <t>Matchs joués</t>
        </is>
      </c>
      <c r="F1" s="1" t="inlineStr">
        <is>
          <t>Victoires</t>
        </is>
      </c>
      <c r="G1" s="1" t="inlineStr">
        <is>
          <t>Défaites</t>
        </is>
      </c>
      <c r="H1" s="1" t="inlineStr">
        <is>
          <t>Sets gagnés</t>
        </is>
      </c>
      <c r="I1" s="1" t="inlineStr">
        <is>
          <t>Sets perdus</t>
        </is>
      </c>
      <c r="J1" s="1" t="inlineStr">
        <is>
          <t>Différence de sets</t>
        </is>
      </c>
      <c r="K1" s="1" t="inlineStr">
        <is>
          <t>Points</t>
        </is>
      </c>
      <c r="L1" s="1" t="inlineStr">
        <is>
          <t>Taux de victoire</t>
        </is>
      </c>
      <c r="M1" s="1" t="inlineStr">
        <is>
          <t>Qualification</t>
        </is>
      </c>
      <c r="O1" s="1" t="inlineStr">
        <is>
          <t>Tableau de bord</t>
        </is>
      </c>
      <c r="P1" s="1" t="inlineStr"/>
    </row>
    <row r="2">
      <c r="A2" s="2">
        <f>IF($B2="","",1+COUNTIFS($D$2:$D$101,D2,$K$2:$K$101,"&gt;"&amp;K2))</f>
        <v/>
      </c>
      <c r="B2" s="2">
        <f>IF('Participants'!$A2="","",'Participants'!$A2)</f>
        <v/>
      </c>
      <c r="C2" s="2">
        <f>IF($B2="","",IFERROR(VLOOKUP($B2,'Participants'!$A$2:$L$101,3,FALSE),""))</f>
        <v/>
      </c>
      <c r="D2" s="2">
        <f>IF($B2="","",IFERROR(VLOOKUP($B2,'Participants'!$A$2:$L$101,9,FALSE),""))</f>
        <v/>
      </c>
      <c r="E2" s="2">
        <f>IF($B2="","",COUNTIFS('Matchs'!$G$2:$G$101,$C2,'Matchs'!$P$2:$P$101,"Terminé")+COUNTIFS('Matchs'!$I$2:$I$101,$C2,'Matchs'!$P$2:$P$101,"Terminé"))</f>
        <v/>
      </c>
      <c r="F2" s="2">
        <f>IF($B2="","",COUNTIF('Matchs'!$N$2:$N$101,$C2))</f>
        <v/>
      </c>
      <c r="G2" s="2">
        <f>IF($B2="","",E2-F2)</f>
        <v/>
      </c>
      <c r="H2" s="2">
        <f>IF($B2="","",SUMIFS('Matchs'!$L$2:$L$101,'Matchs'!$G$2:$G$101,$C2,'Matchs'!$P$2:$P$101,"Terminé")+SUMIFS('Matchs'!$M$2:$M$101,'Matchs'!$I$2:$I$101,$C2,'Matchs'!$P$2:$P$101,"Terminé"))</f>
        <v/>
      </c>
      <c r="I2" s="2">
        <f>IF($B2="","",SUMIFS('Matchs'!$M$2:$M$101,'Matchs'!$G$2:$G$101,$C2,'Matchs'!$P$2:$P$101,"Terminé")+SUMIFS('Matchs'!$L$2:$L$101,'Matchs'!$I$2:$I$101,$C2,'Matchs'!$P$2:$P$101,"Terminé"))</f>
        <v/>
      </c>
      <c r="J2" s="2">
        <f>IF($B2="","",H2-I2)</f>
        <v/>
      </c>
      <c r="K2" s="2">
        <f>IF($B2="","",F2*2)</f>
        <v/>
      </c>
      <c r="L2" s="9">
        <f>IF($B2="","",IFERROR(F2/E2,0))</f>
        <v/>
      </c>
      <c r="M2" s="2">
        <f>IF($B2="","",IF(K2&gt;=4,"Qualifié","À confirmer"))</f>
        <v/>
      </c>
      <c r="O2" s="2" t="inlineStr">
        <is>
          <t>Participants inscrits</t>
        </is>
      </c>
      <c r="P2" s="10">
        <f>COUNTA('Participants'!$B$2:$B$101)</f>
        <v/>
      </c>
    </row>
    <row r="3">
      <c r="A3" s="6">
        <f>IF($B3="","",1+COUNTIFS($D$2:$D$101,D3,$K$2:$K$101,"&gt;"&amp;K3))</f>
        <v/>
      </c>
      <c r="B3" s="6">
        <f>IF('Participants'!$A3="","",'Participants'!$A3)</f>
        <v/>
      </c>
      <c r="C3" s="6">
        <f>IF($B3="","",IFERROR(VLOOKUP($B3,'Participants'!$A$2:$L$101,3,FALSE),""))</f>
        <v/>
      </c>
      <c r="D3" s="6">
        <f>IF($B3="","",IFERROR(VLOOKUP($B3,'Participants'!$A$2:$L$101,9,FALSE),""))</f>
        <v/>
      </c>
      <c r="E3" s="6">
        <f>IF($B3="","",COUNTIFS('Matchs'!$G$2:$G$101,$C3,'Matchs'!$P$2:$P$101,"Terminé")+COUNTIFS('Matchs'!$I$2:$I$101,$C3,'Matchs'!$P$2:$P$101,"Terminé"))</f>
        <v/>
      </c>
      <c r="F3" s="6">
        <f>IF($B3="","",COUNTIF('Matchs'!$N$2:$N$101,$C3))</f>
        <v/>
      </c>
      <c r="G3" s="6">
        <f>IF($B3="","",E3-F3)</f>
        <v/>
      </c>
      <c r="H3" s="6">
        <f>IF($B3="","",SUMIFS('Matchs'!$L$2:$L$101,'Matchs'!$G$2:$G$101,$C3,'Matchs'!$P$2:$P$101,"Terminé")+SUMIFS('Matchs'!$M$2:$M$101,'Matchs'!$I$2:$I$101,$C3,'Matchs'!$P$2:$P$101,"Terminé"))</f>
        <v/>
      </c>
      <c r="I3" s="6">
        <f>IF($B3="","",SUMIFS('Matchs'!$M$2:$M$101,'Matchs'!$G$2:$G$101,$C3,'Matchs'!$P$2:$P$101,"Terminé")+SUMIFS('Matchs'!$L$2:$L$101,'Matchs'!$I$2:$I$101,$C3,'Matchs'!$P$2:$P$101,"Terminé"))</f>
        <v/>
      </c>
      <c r="J3" s="6">
        <f>IF($B3="","",H3-I3)</f>
        <v/>
      </c>
      <c r="K3" s="6">
        <f>IF($B3="","",F3*2)</f>
        <v/>
      </c>
      <c r="L3" s="11">
        <f>IF($B3="","",IFERROR(F3/E3,0))</f>
        <v/>
      </c>
      <c r="M3" s="6">
        <f>IF($B3="","",IF(K3&gt;=4,"Qualifié","À confirmer"))</f>
        <v/>
      </c>
      <c r="O3" s="2" t="inlineStr">
        <is>
          <t>Inscriptions confirmées</t>
        </is>
      </c>
      <c r="P3" s="10">
        <f>COUNTIF('Participants'!$J$2:$J$101,"Confirmé")</f>
        <v/>
      </c>
    </row>
    <row r="4">
      <c r="A4" s="2">
        <f>IF($B4="","",1+COUNTIFS($D$2:$D$101,D4,$K$2:$K$101,"&gt;"&amp;K4))</f>
        <v/>
      </c>
      <c r="B4" s="2">
        <f>IF('Participants'!$A4="","",'Participants'!$A4)</f>
        <v/>
      </c>
      <c r="C4" s="2">
        <f>IF($B4="","",IFERROR(VLOOKUP($B4,'Participants'!$A$2:$L$101,3,FALSE),""))</f>
        <v/>
      </c>
      <c r="D4" s="2">
        <f>IF($B4="","",IFERROR(VLOOKUP($B4,'Participants'!$A$2:$L$101,9,FALSE),""))</f>
        <v/>
      </c>
      <c r="E4" s="2">
        <f>IF($B4="","",COUNTIFS('Matchs'!$G$2:$G$101,$C4,'Matchs'!$P$2:$P$101,"Terminé")+COUNTIFS('Matchs'!$I$2:$I$101,$C4,'Matchs'!$P$2:$P$101,"Terminé"))</f>
        <v/>
      </c>
      <c r="F4" s="2">
        <f>IF($B4="","",COUNTIF('Matchs'!$N$2:$N$101,$C4))</f>
        <v/>
      </c>
      <c r="G4" s="2">
        <f>IF($B4="","",E4-F4)</f>
        <v/>
      </c>
      <c r="H4" s="2">
        <f>IF($B4="","",SUMIFS('Matchs'!$L$2:$L$101,'Matchs'!$G$2:$G$101,$C4,'Matchs'!$P$2:$P$101,"Terminé")+SUMIFS('Matchs'!$M$2:$M$101,'Matchs'!$I$2:$I$101,$C4,'Matchs'!$P$2:$P$101,"Terminé"))</f>
        <v/>
      </c>
      <c r="I4" s="2">
        <f>IF($B4="","",SUMIFS('Matchs'!$M$2:$M$101,'Matchs'!$G$2:$G$101,$C4,'Matchs'!$P$2:$P$101,"Terminé")+SUMIFS('Matchs'!$L$2:$L$101,'Matchs'!$I$2:$I$101,$C4,'Matchs'!$P$2:$P$101,"Terminé"))</f>
        <v/>
      </c>
      <c r="J4" s="2">
        <f>IF($B4="","",H4-I4)</f>
        <v/>
      </c>
      <c r="K4" s="2">
        <f>IF($B4="","",F4*2)</f>
        <v/>
      </c>
      <c r="L4" s="9">
        <f>IF($B4="","",IFERROR(F4/E4,0))</f>
        <v/>
      </c>
      <c r="M4" s="2">
        <f>IF($B4="","",IF(K4&gt;=4,"Qualifié","À confirmer"))</f>
        <v/>
      </c>
      <c r="O4" s="2" t="inlineStr">
        <is>
          <t>Matchs terminés</t>
        </is>
      </c>
      <c r="P4" s="10">
        <f>COUNTIF('Matchs'!$P$2:$P$101,"Terminé")</f>
        <v/>
      </c>
    </row>
    <row r="5">
      <c r="A5" s="6">
        <f>IF($B5="","",1+COUNTIFS($D$2:$D$101,D5,$K$2:$K$101,"&gt;"&amp;K5))</f>
        <v/>
      </c>
      <c r="B5" s="6">
        <f>IF('Participants'!$A5="","",'Participants'!$A5)</f>
        <v/>
      </c>
      <c r="C5" s="6">
        <f>IF($B5="","",IFERROR(VLOOKUP($B5,'Participants'!$A$2:$L$101,3,FALSE),""))</f>
        <v/>
      </c>
      <c r="D5" s="6">
        <f>IF($B5="","",IFERROR(VLOOKUP($B5,'Participants'!$A$2:$L$101,9,FALSE),""))</f>
        <v/>
      </c>
      <c r="E5" s="6">
        <f>IF($B5="","",COUNTIFS('Matchs'!$G$2:$G$101,$C5,'Matchs'!$P$2:$P$101,"Terminé")+COUNTIFS('Matchs'!$I$2:$I$101,$C5,'Matchs'!$P$2:$P$101,"Terminé"))</f>
        <v/>
      </c>
      <c r="F5" s="6">
        <f>IF($B5="","",COUNTIF('Matchs'!$N$2:$N$101,$C5))</f>
        <v/>
      </c>
      <c r="G5" s="6">
        <f>IF($B5="","",E5-F5)</f>
        <v/>
      </c>
      <c r="H5" s="6">
        <f>IF($B5="","",SUMIFS('Matchs'!$L$2:$L$101,'Matchs'!$G$2:$G$101,$C5,'Matchs'!$P$2:$P$101,"Terminé")+SUMIFS('Matchs'!$M$2:$M$101,'Matchs'!$I$2:$I$101,$C5,'Matchs'!$P$2:$P$101,"Terminé"))</f>
        <v/>
      </c>
      <c r="I5" s="6">
        <f>IF($B5="","",SUMIFS('Matchs'!$M$2:$M$101,'Matchs'!$G$2:$G$101,$C5,'Matchs'!$P$2:$P$101,"Terminé")+SUMIFS('Matchs'!$L$2:$L$101,'Matchs'!$I$2:$I$101,$C5,'Matchs'!$P$2:$P$101,"Terminé"))</f>
        <v/>
      </c>
      <c r="J5" s="6">
        <f>IF($B5="","",H5-I5)</f>
        <v/>
      </c>
      <c r="K5" s="6">
        <f>IF($B5="","",F5*2)</f>
        <v/>
      </c>
      <c r="L5" s="11">
        <f>IF($B5="","",IFERROR(F5/E5,0))</f>
        <v/>
      </c>
      <c r="M5" s="6">
        <f>IF($B5="","",IF(K5&gt;=4,"Qualifié","À confirmer"))</f>
        <v/>
      </c>
      <c r="O5" s="2" t="inlineStr">
        <is>
          <t>Matchs à jouer</t>
        </is>
      </c>
      <c r="P5" s="10">
        <f>COUNTIF('Matchs'!$P$2:$P$101,"À jouer")</f>
        <v/>
      </c>
    </row>
    <row r="6">
      <c r="A6" s="2">
        <f>IF($B6="","",1+COUNTIFS($D$2:$D$101,D6,$K$2:$K$101,"&gt;"&amp;K6))</f>
        <v/>
      </c>
      <c r="B6" s="2">
        <f>IF('Participants'!$A6="","",'Participants'!$A6)</f>
        <v/>
      </c>
      <c r="C6" s="2">
        <f>IF($B6="","",IFERROR(VLOOKUP($B6,'Participants'!$A$2:$L$101,3,FALSE),""))</f>
        <v/>
      </c>
      <c r="D6" s="2">
        <f>IF($B6="","",IFERROR(VLOOKUP($B6,'Participants'!$A$2:$L$101,9,FALSE),""))</f>
        <v/>
      </c>
      <c r="E6" s="2">
        <f>IF($B6="","",COUNTIFS('Matchs'!$G$2:$G$101,$C6,'Matchs'!$P$2:$P$101,"Terminé")+COUNTIFS('Matchs'!$I$2:$I$101,$C6,'Matchs'!$P$2:$P$101,"Terminé"))</f>
        <v/>
      </c>
      <c r="F6" s="2">
        <f>IF($B6="","",COUNTIF('Matchs'!$N$2:$N$101,$C6))</f>
        <v/>
      </c>
      <c r="G6" s="2">
        <f>IF($B6="","",E6-F6)</f>
        <v/>
      </c>
      <c r="H6" s="2">
        <f>IF($B6="","",SUMIFS('Matchs'!$L$2:$L$101,'Matchs'!$G$2:$G$101,$C6,'Matchs'!$P$2:$P$101,"Terminé")+SUMIFS('Matchs'!$M$2:$M$101,'Matchs'!$I$2:$I$101,$C6,'Matchs'!$P$2:$P$101,"Terminé"))</f>
        <v/>
      </c>
      <c r="I6" s="2">
        <f>IF($B6="","",SUMIFS('Matchs'!$M$2:$M$101,'Matchs'!$G$2:$G$101,$C6,'Matchs'!$P$2:$P$101,"Terminé")+SUMIFS('Matchs'!$L$2:$L$101,'Matchs'!$I$2:$I$101,$C6,'Matchs'!$P$2:$P$101,"Terminé"))</f>
        <v/>
      </c>
      <c r="J6" s="2">
        <f>IF($B6="","",H6-I6)</f>
        <v/>
      </c>
      <c r="K6" s="2">
        <f>IF($B6="","",F6*2)</f>
        <v/>
      </c>
      <c r="L6" s="9">
        <f>IF($B6="","",IFERROR(F6/E6,0))</f>
        <v/>
      </c>
      <c r="M6" s="2">
        <f>IF($B6="","",IF(K6&gt;=4,"Qualifié","À confirmer"))</f>
        <v/>
      </c>
    </row>
    <row r="7">
      <c r="A7" s="6">
        <f>IF($B7="","",1+COUNTIFS($D$2:$D$101,D7,$K$2:$K$101,"&gt;"&amp;K7))</f>
        <v/>
      </c>
      <c r="B7" s="6">
        <f>IF('Participants'!$A7="","",'Participants'!$A7)</f>
        <v/>
      </c>
      <c r="C7" s="6">
        <f>IF($B7="","",IFERROR(VLOOKUP($B7,'Participants'!$A$2:$L$101,3,FALSE),""))</f>
        <v/>
      </c>
      <c r="D7" s="6">
        <f>IF($B7="","",IFERROR(VLOOKUP($B7,'Participants'!$A$2:$L$101,9,FALSE),""))</f>
        <v/>
      </c>
      <c r="E7" s="6">
        <f>IF($B7="","",COUNTIFS('Matchs'!$G$2:$G$101,$C7,'Matchs'!$P$2:$P$101,"Terminé")+COUNTIFS('Matchs'!$I$2:$I$101,$C7,'Matchs'!$P$2:$P$101,"Terminé"))</f>
        <v/>
      </c>
      <c r="F7" s="6">
        <f>IF($B7="","",COUNTIF('Matchs'!$N$2:$N$101,$C7))</f>
        <v/>
      </c>
      <c r="G7" s="6">
        <f>IF($B7="","",E7-F7)</f>
        <v/>
      </c>
      <c r="H7" s="6">
        <f>IF($B7="","",SUMIFS('Matchs'!$L$2:$L$101,'Matchs'!$G$2:$G$101,$C7,'Matchs'!$P$2:$P$101,"Terminé")+SUMIFS('Matchs'!$M$2:$M$101,'Matchs'!$I$2:$I$101,$C7,'Matchs'!$P$2:$P$101,"Terminé"))</f>
        <v/>
      </c>
      <c r="I7" s="6">
        <f>IF($B7="","",SUMIFS('Matchs'!$M$2:$M$101,'Matchs'!$G$2:$G$101,$C7,'Matchs'!$P$2:$P$101,"Terminé")+SUMIFS('Matchs'!$L$2:$L$101,'Matchs'!$I$2:$I$101,$C7,'Matchs'!$P$2:$P$101,"Terminé"))</f>
        <v/>
      </c>
      <c r="J7" s="6">
        <f>IF($B7="","",H7-I7)</f>
        <v/>
      </c>
      <c r="K7" s="6">
        <f>IF($B7="","",F7*2)</f>
        <v/>
      </c>
      <c r="L7" s="11">
        <f>IF($B7="","",IFERROR(F7/E7,0))</f>
        <v/>
      </c>
      <c r="M7" s="6">
        <f>IF($B7="","",IF(K7&gt;=4,"Qualifié","À confirmer"))</f>
        <v/>
      </c>
      <c r="O7" s="12" t="inlineStr">
        <is>
          <t>Statut</t>
        </is>
      </c>
      <c r="P7" s="12" t="inlineStr">
        <is>
          <t>Nombre</t>
        </is>
      </c>
    </row>
    <row r="8">
      <c r="A8" s="2">
        <f>IF($B8="","",1+COUNTIFS($D$2:$D$101,D8,$K$2:$K$101,"&gt;"&amp;K8))</f>
        <v/>
      </c>
      <c r="B8" s="2">
        <f>IF('Participants'!$A8="","",'Participants'!$A8)</f>
        <v/>
      </c>
      <c r="C8" s="2">
        <f>IF($B8="","",IFERROR(VLOOKUP($B8,'Participants'!$A$2:$L$101,3,FALSE),""))</f>
        <v/>
      </c>
      <c r="D8" s="2">
        <f>IF($B8="","",IFERROR(VLOOKUP($B8,'Participants'!$A$2:$L$101,9,FALSE),""))</f>
        <v/>
      </c>
      <c r="E8" s="2">
        <f>IF($B8="","",COUNTIFS('Matchs'!$G$2:$G$101,$C8,'Matchs'!$P$2:$P$101,"Terminé")+COUNTIFS('Matchs'!$I$2:$I$101,$C8,'Matchs'!$P$2:$P$101,"Terminé"))</f>
        <v/>
      </c>
      <c r="F8" s="2">
        <f>IF($B8="","",COUNTIF('Matchs'!$N$2:$N$101,$C8))</f>
        <v/>
      </c>
      <c r="G8" s="2">
        <f>IF($B8="","",E8-F8)</f>
        <v/>
      </c>
      <c r="H8" s="2">
        <f>IF($B8="","",SUMIFS('Matchs'!$L$2:$L$101,'Matchs'!$G$2:$G$101,$C8,'Matchs'!$P$2:$P$101,"Terminé")+SUMIFS('Matchs'!$M$2:$M$101,'Matchs'!$I$2:$I$101,$C8,'Matchs'!$P$2:$P$101,"Terminé"))</f>
        <v/>
      </c>
      <c r="I8" s="2">
        <f>IF($B8="","",SUMIFS('Matchs'!$M$2:$M$101,'Matchs'!$G$2:$G$101,$C8,'Matchs'!$P$2:$P$101,"Terminé")+SUMIFS('Matchs'!$L$2:$L$101,'Matchs'!$I$2:$I$101,$C8,'Matchs'!$P$2:$P$101,"Terminé"))</f>
        <v/>
      </c>
      <c r="J8" s="2">
        <f>IF($B8="","",H8-I8)</f>
        <v/>
      </c>
      <c r="K8" s="2">
        <f>IF($B8="","",F8*2)</f>
        <v/>
      </c>
      <c r="L8" s="9">
        <f>IF($B8="","",IFERROR(F8/E8,0))</f>
        <v/>
      </c>
      <c r="M8" s="2">
        <f>IF($B8="","",IF(K8&gt;=4,"Qualifié","À confirmer"))</f>
        <v/>
      </c>
      <c r="O8" s="2" t="inlineStr">
        <is>
          <t>Terminé</t>
        </is>
      </c>
      <c r="P8" s="2">
        <f>COUNTIF('Matchs'!$P$2:$P$101,O8)</f>
        <v/>
      </c>
    </row>
    <row r="9">
      <c r="A9" s="6">
        <f>IF($B9="","",1+COUNTIFS($D$2:$D$101,D9,$K$2:$K$101,"&gt;"&amp;K9))</f>
        <v/>
      </c>
      <c r="B9" s="6">
        <f>IF('Participants'!$A9="","",'Participants'!$A9)</f>
        <v/>
      </c>
      <c r="C9" s="6">
        <f>IF($B9="","",IFERROR(VLOOKUP($B9,'Participants'!$A$2:$L$101,3,FALSE),""))</f>
        <v/>
      </c>
      <c r="D9" s="6">
        <f>IF($B9="","",IFERROR(VLOOKUP($B9,'Participants'!$A$2:$L$101,9,FALSE),""))</f>
        <v/>
      </c>
      <c r="E9" s="6">
        <f>IF($B9="","",COUNTIFS('Matchs'!$G$2:$G$101,$C9,'Matchs'!$P$2:$P$101,"Terminé")+COUNTIFS('Matchs'!$I$2:$I$101,$C9,'Matchs'!$P$2:$P$101,"Terminé"))</f>
        <v/>
      </c>
      <c r="F9" s="6">
        <f>IF($B9="","",COUNTIF('Matchs'!$N$2:$N$101,$C9))</f>
        <v/>
      </c>
      <c r="G9" s="6">
        <f>IF($B9="","",E9-F9)</f>
        <v/>
      </c>
      <c r="H9" s="6">
        <f>IF($B9="","",SUMIFS('Matchs'!$L$2:$L$101,'Matchs'!$G$2:$G$101,$C9,'Matchs'!$P$2:$P$101,"Terminé")+SUMIFS('Matchs'!$M$2:$M$101,'Matchs'!$I$2:$I$101,$C9,'Matchs'!$P$2:$P$101,"Terminé"))</f>
        <v/>
      </c>
      <c r="I9" s="6">
        <f>IF($B9="","",SUMIFS('Matchs'!$M$2:$M$101,'Matchs'!$G$2:$G$101,$C9,'Matchs'!$P$2:$P$101,"Terminé")+SUMIFS('Matchs'!$L$2:$L$101,'Matchs'!$I$2:$I$101,$C9,'Matchs'!$P$2:$P$101,"Terminé"))</f>
        <v/>
      </c>
      <c r="J9" s="6">
        <f>IF($B9="","",H9-I9)</f>
        <v/>
      </c>
      <c r="K9" s="6">
        <f>IF($B9="","",F9*2)</f>
        <v/>
      </c>
      <c r="L9" s="11">
        <f>IF($B9="","",IFERROR(F9/E9,0))</f>
        <v/>
      </c>
      <c r="M9" s="6">
        <f>IF($B9="","",IF(K9&gt;=4,"Qualifié","À confirmer"))</f>
        <v/>
      </c>
      <c r="O9" s="6" t="inlineStr">
        <is>
          <t>À jouer</t>
        </is>
      </c>
      <c r="P9" s="6">
        <f>COUNTIF('Matchs'!$P$2:$P$101,O9)</f>
        <v/>
      </c>
    </row>
    <row r="10">
      <c r="A10" s="2">
        <f>IF($B10="","",1+COUNTIFS($D$2:$D$101,D10,$K$2:$K$101,"&gt;"&amp;K10))</f>
        <v/>
      </c>
      <c r="B10" s="2">
        <f>IF('Participants'!$A10="","",'Participants'!$A10)</f>
        <v/>
      </c>
      <c r="C10" s="2">
        <f>IF($B10="","",IFERROR(VLOOKUP($B10,'Participants'!$A$2:$L$101,3,FALSE),""))</f>
        <v/>
      </c>
      <c r="D10" s="2">
        <f>IF($B10="","",IFERROR(VLOOKUP($B10,'Participants'!$A$2:$L$101,9,FALSE),""))</f>
        <v/>
      </c>
      <c r="E10" s="2">
        <f>IF($B10="","",COUNTIFS('Matchs'!$G$2:$G$101,$C10,'Matchs'!$P$2:$P$101,"Terminé")+COUNTIFS('Matchs'!$I$2:$I$101,$C10,'Matchs'!$P$2:$P$101,"Terminé"))</f>
        <v/>
      </c>
      <c r="F10" s="2">
        <f>IF($B10="","",COUNTIF('Matchs'!$N$2:$N$101,$C10))</f>
        <v/>
      </c>
      <c r="G10" s="2">
        <f>IF($B10="","",E10-F10)</f>
        <v/>
      </c>
      <c r="H10" s="2">
        <f>IF($B10="","",SUMIFS('Matchs'!$L$2:$L$101,'Matchs'!$G$2:$G$101,$C10,'Matchs'!$P$2:$P$101,"Terminé")+SUMIFS('Matchs'!$M$2:$M$101,'Matchs'!$I$2:$I$101,$C10,'Matchs'!$P$2:$P$101,"Terminé"))</f>
        <v/>
      </c>
      <c r="I10" s="2">
        <f>IF($B10="","",SUMIFS('Matchs'!$M$2:$M$101,'Matchs'!$G$2:$G$101,$C10,'Matchs'!$P$2:$P$101,"Terminé")+SUMIFS('Matchs'!$L$2:$L$101,'Matchs'!$I$2:$I$101,$C10,'Matchs'!$P$2:$P$101,"Terminé"))</f>
        <v/>
      </c>
      <c r="J10" s="2">
        <f>IF($B10="","",H10-I10)</f>
        <v/>
      </c>
      <c r="K10" s="2">
        <f>IF($B10="","",F10*2)</f>
        <v/>
      </c>
      <c r="L10" s="9">
        <f>IF($B10="","",IFERROR(F10/E10,0))</f>
        <v/>
      </c>
      <c r="M10" s="2">
        <f>IF($B10="","",IF(K10&gt;=4,"Qualifié","À confirmer"))</f>
        <v/>
      </c>
    </row>
    <row r="11">
      <c r="A11" s="6">
        <f>IF($B11="","",1+COUNTIFS($D$2:$D$101,D11,$K$2:$K$101,"&gt;"&amp;K11))</f>
        <v/>
      </c>
      <c r="B11" s="6">
        <f>IF('Participants'!$A11="","",'Participants'!$A11)</f>
        <v/>
      </c>
      <c r="C11" s="6">
        <f>IF($B11="","",IFERROR(VLOOKUP($B11,'Participants'!$A$2:$L$101,3,FALSE),""))</f>
        <v/>
      </c>
      <c r="D11" s="6">
        <f>IF($B11="","",IFERROR(VLOOKUP($B11,'Participants'!$A$2:$L$101,9,FALSE),""))</f>
        <v/>
      </c>
      <c r="E11" s="6">
        <f>IF($B11="","",COUNTIFS('Matchs'!$G$2:$G$101,$C11,'Matchs'!$P$2:$P$101,"Terminé")+COUNTIFS('Matchs'!$I$2:$I$101,$C11,'Matchs'!$P$2:$P$101,"Terminé"))</f>
        <v/>
      </c>
      <c r="F11" s="6">
        <f>IF($B11="","",COUNTIF('Matchs'!$N$2:$N$101,$C11))</f>
        <v/>
      </c>
      <c r="G11" s="6">
        <f>IF($B11="","",E11-F11)</f>
        <v/>
      </c>
      <c r="H11" s="6">
        <f>IF($B11="","",SUMIFS('Matchs'!$L$2:$L$101,'Matchs'!$G$2:$G$101,$C11,'Matchs'!$P$2:$P$101,"Terminé")+SUMIFS('Matchs'!$M$2:$M$101,'Matchs'!$I$2:$I$101,$C11,'Matchs'!$P$2:$P$101,"Terminé"))</f>
        <v/>
      </c>
      <c r="I11" s="6">
        <f>IF($B11="","",SUMIFS('Matchs'!$M$2:$M$101,'Matchs'!$G$2:$G$101,$C11,'Matchs'!$P$2:$P$101,"Terminé")+SUMIFS('Matchs'!$L$2:$L$101,'Matchs'!$I$2:$I$101,$C11,'Matchs'!$P$2:$P$101,"Terminé"))</f>
        <v/>
      </c>
      <c r="J11" s="6">
        <f>IF($B11="","",H11-I11)</f>
        <v/>
      </c>
      <c r="K11" s="6">
        <f>IF($B11="","",F11*2)</f>
        <v/>
      </c>
      <c r="L11" s="11">
        <f>IF($B11="","",IFERROR(F11/E11,0))</f>
        <v/>
      </c>
      <c r="M11" s="6">
        <f>IF($B11="","",IF(K11&gt;=4,"Qualifié","À confirmer"))</f>
        <v/>
      </c>
      <c r="O11" s="12" t="inlineStr">
        <is>
          <t>Groupe</t>
        </is>
      </c>
      <c r="P11" s="12" t="inlineStr">
        <is>
          <t>Matchs terminés</t>
        </is>
      </c>
    </row>
    <row r="12">
      <c r="A12" s="2">
        <f>IF($B12="","",1+COUNTIFS($D$2:$D$101,D12,$K$2:$K$101,"&gt;"&amp;K12))</f>
        <v/>
      </c>
      <c r="B12" s="2">
        <f>IF('Participants'!$A12="","",'Participants'!$A12)</f>
        <v/>
      </c>
      <c r="C12" s="2">
        <f>IF($B12="","",IFERROR(VLOOKUP($B12,'Participants'!$A$2:$L$101,3,FALSE),""))</f>
        <v/>
      </c>
      <c r="D12" s="2">
        <f>IF($B12="","",IFERROR(VLOOKUP($B12,'Participants'!$A$2:$L$101,9,FALSE),""))</f>
        <v/>
      </c>
      <c r="E12" s="2">
        <f>IF($B12="","",COUNTIFS('Matchs'!$G$2:$G$101,$C12,'Matchs'!$P$2:$P$101,"Terminé")+COUNTIFS('Matchs'!$I$2:$I$101,$C12,'Matchs'!$P$2:$P$101,"Terminé"))</f>
        <v/>
      </c>
      <c r="F12" s="2">
        <f>IF($B12="","",COUNTIF('Matchs'!$N$2:$N$101,$C12))</f>
        <v/>
      </c>
      <c r="G12" s="2">
        <f>IF($B12="","",E12-F12)</f>
        <v/>
      </c>
      <c r="H12" s="2">
        <f>IF($B12="","",SUMIFS('Matchs'!$L$2:$L$101,'Matchs'!$G$2:$G$101,$C12,'Matchs'!$P$2:$P$101,"Terminé")+SUMIFS('Matchs'!$M$2:$M$101,'Matchs'!$I$2:$I$101,$C12,'Matchs'!$P$2:$P$101,"Terminé"))</f>
        <v/>
      </c>
      <c r="I12" s="2">
        <f>IF($B12="","",SUMIFS('Matchs'!$M$2:$M$101,'Matchs'!$G$2:$G$101,$C12,'Matchs'!$P$2:$P$101,"Terminé")+SUMIFS('Matchs'!$L$2:$L$101,'Matchs'!$I$2:$I$101,$C12,'Matchs'!$P$2:$P$101,"Terminé"))</f>
        <v/>
      </c>
      <c r="J12" s="2">
        <f>IF($B12="","",H12-I12)</f>
        <v/>
      </c>
      <c r="K12" s="2">
        <f>IF($B12="","",F12*2)</f>
        <v/>
      </c>
      <c r="L12" s="9">
        <f>IF($B12="","",IFERROR(F12/E12,0))</f>
        <v/>
      </c>
      <c r="M12" s="2">
        <f>IF($B12="","",IF(K12&gt;=4,"Qualifié","À confirmer"))</f>
        <v/>
      </c>
      <c r="O12" s="2" t="inlineStr">
        <is>
          <t>A</t>
        </is>
      </c>
      <c r="P12" s="2">
        <f>COUNTIFS('Matchs'!$C$2:$C$101,O12,'Matchs'!$P$2:$P$101,"Terminé")</f>
        <v/>
      </c>
    </row>
    <row r="13">
      <c r="A13" s="6">
        <f>IF($B13="","",1+COUNTIFS($D$2:$D$101,D13,$K$2:$K$101,"&gt;"&amp;K13))</f>
        <v/>
      </c>
      <c r="B13" s="6">
        <f>IF('Participants'!$A13="","",'Participants'!$A13)</f>
        <v/>
      </c>
      <c r="C13" s="6">
        <f>IF($B13="","",IFERROR(VLOOKUP($B13,'Participants'!$A$2:$L$101,3,FALSE),""))</f>
        <v/>
      </c>
      <c r="D13" s="6">
        <f>IF($B13="","",IFERROR(VLOOKUP($B13,'Participants'!$A$2:$L$101,9,FALSE),""))</f>
        <v/>
      </c>
      <c r="E13" s="6">
        <f>IF($B13="","",COUNTIFS('Matchs'!$G$2:$G$101,$C13,'Matchs'!$P$2:$P$101,"Terminé")+COUNTIFS('Matchs'!$I$2:$I$101,$C13,'Matchs'!$P$2:$P$101,"Terminé"))</f>
        <v/>
      </c>
      <c r="F13" s="6">
        <f>IF($B13="","",COUNTIF('Matchs'!$N$2:$N$101,$C13))</f>
        <v/>
      </c>
      <c r="G13" s="6">
        <f>IF($B13="","",E13-F13)</f>
        <v/>
      </c>
      <c r="H13" s="6">
        <f>IF($B13="","",SUMIFS('Matchs'!$L$2:$L$101,'Matchs'!$G$2:$G$101,$C13,'Matchs'!$P$2:$P$101,"Terminé")+SUMIFS('Matchs'!$M$2:$M$101,'Matchs'!$I$2:$I$101,$C13,'Matchs'!$P$2:$P$101,"Terminé"))</f>
        <v/>
      </c>
      <c r="I13" s="6">
        <f>IF($B13="","",SUMIFS('Matchs'!$M$2:$M$101,'Matchs'!$G$2:$G$101,$C13,'Matchs'!$P$2:$P$101,"Terminé")+SUMIFS('Matchs'!$L$2:$L$101,'Matchs'!$I$2:$I$101,$C13,'Matchs'!$P$2:$P$101,"Terminé"))</f>
        <v/>
      </c>
      <c r="J13" s="6">
        <f>IF($B13="","",H13-I13)</f>
        <v/>
      </c>
      <c r="K13" s="6">
        <f>IF($B13="","",F13*2)</f>
        <v/>
      </c>
      <c r="L13" s="11">
        <f>IF($B13="","",IFERROR(F13/E13,0))</f>
        <v/>
      </c>
      <c r="M13" s="6">
        <f>IF($B13="","",IF(K13&gt;=4,"Qualifié","À confirmer"))</f>
        <v/>
      </c>
      <c r="O13" s="6" t="inlineStr">
        <is>
          <t>B</t>
        </is>
      </c>
      <c r="P13" s="6">
        <f>COUNTIFS('Matchs'!$C$2:$C$101,O13,'Matchs'!$P$2:$P$101,"Terminé")</f>
        <v/>
      </c>
    </row>
    <row r="14">
      <c r="A14" s="2">
        <f>IF($B14="","",1+COUNTIFS($D$2:$D$101,D14,$K$2:$K$101,"&gt;"&amp;K14))</f>
        <v/>
      </c>
      <c r="B14" s="2">
        <f>IF('Participants'!$A14="","",'Participants'!$A14)</f>
        <v/>
      </c>
      <c r="C14" s="2">
        <f>IF($B14="","",IFERROR(VLOOKUP($B14,'Participants'!$A$2:$L$101,3,FALSE),""))</f>
        <v/>
      </c>
      <c r="D14" s="2">
        <f>IF($B14="","",IFERROR(VLOOKUP($B14,'Participants'!$A$2:$L$101,9,FALSE),""))</f>
        <v/>
      </c>
      <c r="E14" s="2">
        <f>IF($B14="","",COUNTIFS('Matchs'!$G$2:$G$101,$C14,'Matchs'!$P$2:$P$101,"Terminé")+COUNTIFS('Matchs'!$I$2:$I$101,$C14,'Matchs'!$P$2:$P$101,"Terminé"))</f>
        <v/>
      </c>
      <c r="F14" s="2">
        <f>IF($B14="","",COUNTIF('Matchs'!$N$2:$N$101,$C14))</f>
        <v/>
      </c>
      <c r="G14" s="2">
        <f>IF($B14="","",E14-F14)</f>
        <v/>
      </c>
      <c r="H14" s="2">
        <f>IF($B14="","",SUMIFS('Matchs'!$L$2:$L$101,'Matchs'!$G$2:$G$101,$C14,'Matchs'!$P$2:$P$101,"Terminé")+SUMIFS('Matchs'!$M$2:$M$101,'Matchs'!$I$2:$I$101,$C14,'Matchs'!$P$2:$P$101,"Terminé"))</f>
        <v/>
      </c>
      <c r="I14" s="2">
        <f>IF($B14="","",SUMIFS('Matchs'!$M$2:$M$101,'Matchs'!$G$2:$G$101,$C14,'Matchs'!$P$2:$P$101,"Terminé")+SUMIFS('Matchs'!$L$2:$L$101,'Matchs'!$I$2:$I$101,$C14,'Matchs'!$P$2:$P$101,"Terminé"))</f>
        <v/>
      </c>
      <c r="J14" s="2">
        <f>IF($B14="","",H14-I14)</f>
        <v/>
      </c>
      <c r="K14" s="2">
        <f>IF($B14="","",F14*2)</f>
        <v/>
      </c>
      <c r="L14" s="9">
        <f>IF($B14="","",IFERROR(F14/E14,0))</f>
        <v/>
      </c>
      <c r="M14" s="2">
        <f>IF($B14="","",IF(K14&gt;=4,"Qualifié","À confirmer"))</f>
        <v/>
      </c>
      <c r="O14" s="2" t="inlineStr">
        <is>
          <t>C</t>
        </is>
      </c>
      <c r="P14" s="2">
        <f>COUNTIFS('Matchs'!$C$2:$C$101,O14,'Matchs'!$P$2:$P$101,"Terminé")</f>
        <v/>
      </c>
    </row>
    <row r="15">
      <c r="A15" s="6">
        <f>IF($B15="","",1+COUNTIFS($D$2:$D$101,D15,$K$2:$K$101,"&gt;"&amp;K15))</f>
        <v/>
      </c>
      <c r="B15" s="6">
        <f>IF('Participants'!$A15="","",'Participants'!$A15)</f>
        <v/>
      </c>
      <c r="C15" s="6">
        <f>IF($B15="","",IFERROR(VLOOKUP($B15,'Participants'!$A$2:$L$101,3,FALSE),""))</f>
        <v/>
      </c>
      <c r="D15" s="6">
        <f>IF($B15="","",IFERROR(VLOOKUP($B15,'Participants'!$A$2:$L$101,9,FALSE),""))</f>
        <v/>
      </c>
      <c r="E15" s="6">
        <f>IF($B15="","",COUNTIFS('Matchs'!$G$2:$G$101,$C15,'Matchs'!$P$2:$P$101,"Terminé")+COUNTIFS('Matchs'!$I$2:$I$101,$C15,'Matchs'!$P$2:$P$101,"Terminé"))</f>
        <v/>
      </c>
      <c r="F15" s="6">
        <f>IF($B15="","",COUNTIF('Matchs'!$N$2:$N$101,$C15))</f>
        <v/>
      </c>
      <c r="G15" s="6">
        <f>IF($B15="","",E15-F15)</f>
        <v/>
      </c>
      <c r="H15" s="6">
        <f>IF($B15="","",SUMIFS('Matchs'!$L$2:$L$101,'Matchs'!$G$2:$G$101,$C15,'Matchs'!$P$2:$P$101,"Terminé")+SUMIFS('Matchs'!$M$2:$M$101,'Matchs'!$I$2:$I$101,$C15,'Matchs'!$P$2:$P$101,"Terminé"))</f>
        <v/>
      </c>
      <c r="I15" s="6">
        <f>IF($B15="","",SUMIFS('Matchs'!$M$2:$M$101,'Matchs'!$G$2:$G$101,$C15,'Matchs'!$P$2:$P$101,"Terminé")+SUMIFS('Matchs'!$L$2:$L$101,'Matchs'!$I$2:$I$101,$C15,'Matchs'!$P$2:$P$101,"Terminé"))</f>
        <v/>
      </c>
      <c r="J15" s="6">
        <f>IF($B15="","",H15-I15)</f>
        <v/>
      </c>
      <c r="K15" s="6">
        <f>IF($B15="","",F15*2)</f>
        <v/>
      </c>
      <c r="L15" s="11">
        <f>IF($B15="","",IFERROR(F15/E15,0))</f>
        <v/>
      </c>
      <c r="M15" s="6">
        <f>IF($B15="","",IF(K15&gt;=4,"Qualifié","À confirmer"))</f>
        <v/>
      </c>
      <c r="O15" s="6" t="inlineStr">
        <is>
          <t>D</t>
        </is>
      </c>
      <c r="P15" s="6">
        <f>COUNTIFS('Matchs'!$C$2:$C$101,O15,'Matchs'!$P$2:$P$101,"Terminé")</f>
        <v/>
      </c>
    </row>
    <row r="16">
      <c r="A16" s="2">
        <f>IF($B16="","",1+COUNTIFS($D$2:$D$101,D16,$K$2:$K$101,"&gt;"&amp;K16))</f>
        <v/>
      </c>
      <c r="B16" s="2">
        <f>IF('Participants'!$A16="","",'Participants'!$A16)</f>
        <v/>
      </c>
      <c r="C16" s="2">
        <f>IF($B16="","",IFERROR(VLOOKUP($B16,'Participants'!$A$2:$L$101,3,FALSE),""))</f>
        <v/>
      </c>
      <c r="D16" s="2">
        <f>IF($B16="","",IFERROR(VLOOKUP($B16,'Participants'!$A$2:$L$101,9,FALSE),""))</f>
        <v/>
      </c>
      <c r="E16" s="2">
        <f>IF($B16="","",COUNTIFS('Matchs'!$G$2:$G$101,$C16,'Matchs'!$P$2:$P$101,"Terminé")+COUNTIFS('Matchs'!$I$2:$I$101,$C16,'Matchs'!$P$2:$P$101,"Terminé"))</f>
        <v/>
      </c>
      <c r="F16" s="2">
        <f>IF($B16="","",COUNTIF('Matchs'!$N$2:$N$101,$C16))</f>
        <v/>
      </c>
      <c r="G16" s="2">
        <f>IF($B16="","",E16-F16)</f>
        <v/>
      </c>
      <c r="H16" s="2">
        <f>IF($B16="","",SUMIFS('Matchs'!$L$2:$L$101,'Matchs'!$G$2:$G$101,$C16,'Matchs'!$P$2:$P$101,"Terminé")+SUMIFS('Matchs'!$M$2:$M$101,'Matchs'!$I$2:$I$101,$C16,'Matchs'!$P$2:$P$101,"Terminé"))</f>
        <v/>
      </c>
      <c r="I16" s="2">
        <f>IF($B16="","",SUMIFS('Matchs'!$M$2:$M$101,'Matchs'!$G$2:$G$101,$C16,'Matchs'!$P$2:$P$101,"Terminé")+SUMIFS('Matchs'!$L$2:$L$101,'Matchs'!$I$2:$I$101,$C16,'Matchs'!$P$2:$P$101,"Terminé"))</f>
        <v/>
      </c>
      <c r="J16" s="2">
        <f>IF($B16="","",H16-I16)</f>
        <v/>
      </c>
      <c r="K16" s="2">
        <f>IF($B16="","",F16*2)</f>
        <v/>
      </c>
      <c r="L16" s="9">
        <f>IF($B16="","",IFERROR(F16/E16,0))</f>
        <v/>
      </c>
      <c r="M16" s="2">
        <f>IF($B16="","",IF(K16&gt;=4,"Qualifié","À confirmer"))</f>
        <v/>
      </c>
    </row>
    <row r="17">
      <c r="A17" s="6">
        <f>IF($B17="","",1+COUNTIFS($D$2:$D$101,D17,$K$2:$K$101,"&gt;"&amp;K17))</f>
        <v/>
      </c>
      <c r="B17" s="6">
        <f>IF('Participants'!$A17="","",'Participants'!$A17)</f>
        <v/>
      </c>
      <c r="C17" s="6">
        <f>IF($B17="","",IFERROR(VLOOKUP($B17,'Participants'!$A$2:$L$101,3,FALSE),""))</f>
        <v/>
      </c>
      <c r="D17" s="6">
        <f>IF($B17="","",IFERROR(VLOOKUP($B17,'Participants'!$A$2:$L$101,9,FALSE),""))</f>
        <v/>
      </c>
      <c r="E17" s="6">
        <f>IF($B17="","",COUNTIFS('Matchs'!$G$2:$G$101,$C17,'Matchs'!$P$2:$P$101,"Terminé")+COUNTIFS('Matchs'!$I$2:$I$101,$C17,'Matchs'!$P$2:$P$101,"Terminé"))</f>
        <v/>
      </c>
      <c r="F17" s="6">
        <f>IF($B17="","",COUNTIF('Matchs'!$N$2:$N$101,$C17))</f>
        <v/>
      </c>
      <c r="G17" s="6">
        <f>IF($B17="","",E17-F17)</f>
        <v/>
      </c>
      <c r="H17" s="6">
        <f>IF($B17="","",SUMIFS('Matchs'!$L$2:$L$101,'Matchs'!$G$2:$G$101,$C17,'Matchs'!$P$2:$P$101,"Terminé")+SUMIFS('Matchs'!$M$2:$M$101,'Matchs'!$I$2:$I$101,$C17,'Matchs'!$P$2:$P$101,"Terminé"))</f>
        <v/>
      </c>
      <c r="I17" s="6">
        <f>IF($B17="","",SUMIFS('Matchs'!$M$2:$M$101,'Matchs'!$G$2:$G$101,$C17,'Matchs'!$P$2:$P$101,"Terminé")+SUMIFS('Matchs'!$L$2:$L$101,'Matchs'!$I$2:$I$101,$C17,'Matchs'!$P$2:$P$101,"Terminé"))</f>
        <v/>
      </c>
      <c r="J17" s="6">
        <f>IF($B17="","",H17-I17)</f>
        <v/>
      </c>
      <c r="K17" s="6">
        <f>IF($B17="","",F17*2)</f>
        <v/>
      </c>
      <c r="L17" s="11">
        <f>IF($B17="","",IFERROR(F17/E17,0))</f>
        <v/>
      </c>
      <c r="M17" s="6">
        <f>IF($B17="","",IF(K17&gt;=4,"Qualifié","À confirmer"))</f>
        <v/>
      </c>
    </row>
    <row r="18">
      <c r="A18" s="2">
        <f>IF($B18="","",1+COUNTIFS($D$2:$D$101,D18,$K$2:$K$101,"&gt;"&amp;K18))</f>
        <v/>
      </c>
      <c r="B18" s="2">
        <f>IF('Participants'!$A18="","",'Participants'!$A18)</f>
        <v/>
      </c>
      <c r="C18" s="2">
        <f>IF($B18="","",IFERROR(VLOOKUP($B18,'Participants'!$A$2:$L$101,3,FALSE),""))</f>
        <v/>
      </c>
      <c r="D18" s="2">
        <f>IF($B18="","",IFERROR(VLOOKUP($B18,'Participants'!$A$2:$L$101,9,FALSE),""))</f>
        <v/>
      </c>
      <c r="E18" s="2">
        <f>IF($B18="","",COUNTIFS('Matchs'!$G$2:$G$101,$C18,'Matchs'!$P$2:$P$101,"Terminé")+COUNTIFS('Matchs'!$I$2:$I$101,$C18,'Matchs'!$P$2:$P$101,"Terminé"))</f>
        <v/>
      </c>
      <c r="F18" s="2">
        <f>IF($B18="","",COUNTIF('Matchs'!$N$2:$N$101,$C18))</f>
        <v/>
      </c>
      <c r="G18" s="2">
        <f>IF($B18="","",E18-F18)</f>
        <v/>
      </c>
      <c r="H18" s="2">
        <f>IF($B18="","",SUMIFS('Matchs'!$L$2:$L$101,'Matchs'!$G$2:$G$101,$C18,'Matchs'!$P$2:$P$101,"Terminé")+SUMIFS('Matchs'!$M$2:$M$101,'Matchs'!$I$2:$I$101,$C18,'Matchs'!$P$2:$P$101,"Terminé"))</f>
        <v/>
      </c>
      <c r="I18" s="2">
        <f>IF($B18="","",SUMIFS('Matchs'!$M$2:$M$101,'Matchs'!$G$2:$G$101,$C18,'Matchs'!$P$2:$P$101,"Terminé")+SUMIFS('Matchs'!$L$2:$L$101,'Matchs'!$I$2:$I$101,$C18,'Matchs'!$P$2:$P$101,"Terminé"))</f>
        <v/>
      </c>
      <c r="J18" s="2">
        <f>IF($B18="","",H18-I18)</f>
        <v/>
      </c>
      <c r="K18" s="2">
        <f>IF($B18="","",F18*2)</f>
        <v/>
      </c>
      <c r="L18" s="9">
        <f>IF($B18="","",IFERROR(F18/E18,0))</f>
        <v/>
      </c>
      <c r="M18" s="2">
        <f>IF($B18="","",IF(K18&gt;=4,"Qualifié","À confirmer"))</f>
        <v/>
      </c>
    </row>
    <row r="19">
      <c r="A19" s="6">
        <f>IF($B19="","",1+COUNTIFS($D$2:$D$101,D19,$K$2:$K$101,"&gt;"&amp;K19))</f>
        <v/>
      </c>
      <c r="B19" s="6">
        <f>IF('Participants'!$A19="","",'Participants'!$A19)</f>
        <v/>
      </c>
      <c r="C19" s="6">
        <f>IF($B19="","",IFERROR(VLOOKUP($B19,'Participants'!$A$2:$L$101,3,FALSE),""))</f>
        <v/>
      </c>
      <c r="D19" s="6">
        <f>IF($B19="","",IFERROR(VLOOKUP($B19,'Participants'!$A$2:$L$101,9,FALSE),""))</f>
        <v/>
      </c>
      <c r="E19" s="6">
        <f>IF($B19="","",COUNTIFS('Matchs'!$G$2:$G$101,$C19,'Matchs'!$P$2:$P$101,"Terminé")+COUNTIFS('Matchs'!$I$2:$I$101,$C19,'Matchs'!$P$2:$P$101,"Terminé"))</f>
        <v/>
      </c>
      <c r="F19" s="6">
        <f>IF($B19="","",COUNTIF('Matchs'!$N$2:$N$101,$C19))</f>
        <v/>
      </c>
      <c r="G19" s="6">
        <f>IF($B19="","",E19-F19)</f>
        <v/>
      </c>
      <c r="H19" s="6">
        <f>IF($B19="","",SUMIFS('Matchs'!$L$2:$L$101,'Matchs'!$G$2:$G$101,$C19,'Matchs'!$P$2:$P$101,"Terminé")+SUMIFS('Matchs'!$M$2:$M$101,'Matchs'!$I$2:$I$101,$C19,'Matchs'!$P$2:$P$101,"Terminé"))</f>
        <v/>
      </c>
      <c r="I19" s="6">
        <f>IF($B19="","",SUMIFS('Matchs'!$M$2:$M$101,'Matchs'!$G$2:$G$101,$C19,'Matchs'!$P$2:$P$101,"Terminé")+SUMIFS('Matchs'!$L$2:$L$101,'Matchs'!$I$2:$I$101,$C19,'Matchs'!$P$2:$P$101,"Terminé"))</f>
        <v/>
      </c>
      <c r="J19" s="6">
        <f>IF($B19="","",H19-I19)</f>
        <v/>
      </c>
      <c r="K19" s="6">
        <f>IF($B19="","",F19*2)</f>
        <v/>
      </c>
      <c r="L19" s="11">
        <f>IF($B19="","",IFERROR(F19/E19,0))</f>
        <v/>
      </c>
      <c r="M19" s="6">
        <f>IF($B19="","",IF(K19&gt;=4,"Qualifié","À confirmer"))</f>
        <v/>
      </c>
    </row>
    <row r="20">
      <c r="A20" s="2">
        <f>IF($B20="","",1+COUNTIFS($D$2:$D$101,D20,$K$2:$K$101,"&gt;"&amp;K20))</f>
        <v/>
      </c>
      <c r="B20" s="2">
        <f>IF('Participants'!$A20="","",'Participants'!$A20)</f>
        <v/>
      </c>
      <c r="C20" s="2">
        <f>IF($B20="","",IFERROR(VLOOKUP($B20,'Participants'!$A$2:$L$101,3,FALSE),""))</f>
        <v/>
      </c>
      <c r="D20" s="2">
        <f>IF($B20="","",IFERROR(VLOOKUP($B20,'Participants'!$A$2:$L$101,9,FALSE),""))</f>
        <v/>
      </c>
      <c r="E20" s="2">
        <f>IF($B20="","",COUNTIFS('Matchs'!$G$2:$G$101,$C20,'Matchs'!$P$2:$P$101,"Terminé")+COUNTIFS('Matchs'!$I$2:$I$101,$C20,'Matchs'!$P$2:$P$101,"Terminé"))</f>
        <v/>
      </c>
      <c r="F20" s="2">
        <f>IF($B20="","",COUNTIF('Matchs'!$N$2:$N$101,$C20))</f>
        <v/>
      </c>
      <c r="G20" s="2">
        <f>IF($B20="","",E20-F20)</f>
        <v/>
      </c>
      <c r="H20" s="2">
        <f>IF($B20="","",SUMIFS('Matchs'!$L$2:$L$101,'Matchs'!$G$2:$G$101,$C20,'Matchs'!$P$2:$P$101,"Terminé")+SUMIFS('Matchs'!$M$2:$M$101,'Matchs'!$I$2:$I$101,$C20,'Matchs'!$P$2:$P$101,"Terminé"))</f>
        <v/>
      </c>
      <c r="I20" s="2">
        <f>IF($B20="","",SUMIFS('Matchs'!$M$2:$M$101,'Matchs'!$G$2:$G$101,$C20,'Matchs'!$P$2:$P$101,"Terminé")+SUMIFS('Matchs'!$L$2:$L$101,'Matchs'!$I$2:$I$101,$C20,'Matchs'!$P$2:$P$101,"Terminé"))</f>
        <v/>
      </c>
      <c r="J20" s="2">
        <f>IF($B20="","",H20-I20)</f>
        <v/>
      </c>
      <c r="K20" s="2">
        <f>IF($B20="","",F20*2)</f>
        <v/>
      </c>
      <c r="L20" s="9">
        <f>IF($B20="","",IFERROR(F20/E20,0))</f>
        <v/>
      </c>
      <c r="M20" s="2">
        <f>IF($B20="","",IF(K20&gt;=4,"Qualifié","À confirmer"))</f>
        <v/>
      </c>
    </row>
    <row r="21">
      <c r="A21" s="6">
        <f>IF($B21="","",1+COUNTIFS($D$2:$D$101,D21,$K$2:$K$101,"&gt;"&amp;K21))</f>
        <v/>
      </c>
      <c r="B21" s="6">
        <f>IF('Participants'!$A21="","",'Participants'!$A21)</f>
        <v/>
      </c>
      <c r="C21" s="6">
        <f>IF($B21="","",IFERROR(VLOOKUP($B21,'Participants'!$A$2:$L$101,3,FALSE),""))</f>
        <v/>
      </c>
      <c r="D21" s="6">
        <f>IF($B21="","",IFERROR(VLOOKUP($B21,'Participants'!$A$2:$L$101,9,FALSE),""))</f>
        <v/>
      </c>
      <c r="E21" s="6">
        <f>IF($B21="","",COUNTIFS('Matchs'!$G$2:$G$101,$C21,'Matchs'!$P$2:$P$101,"Terminé")+COUNTIFS('Matchs'!$I$2:$I$101,$C21,'Matchs'!$P$2:$P$101,"Terminé"))</f>
        <v/>
      </c>
      <c r="F21" s="6">
        <f>IF($B21="","",COUNTIF('Matchs'!$N$2:$N$101,$C21))</f>
        <v/>
      </c>
      <c r="G21" s="6">
        <f>IF($B21="","",E21-F21)</f>
        <v/>
      </c>
      <c r="H21" s="6">
        <f>IF($B21="","",SUMIFS('Matchs'!$L$2:$L$101,'Matchs'!$G$2:$G$101,$C21,'Matchs'!$P$2:$P$101,"Terminé")+SUMIFS('Matchs'!$M$2:$M$101,'Matchs'!$I$2:$I$101,$C21,'Matchs'!$P$2:$P$101,"Terminé"))</f>
        <v/>
      </c>
      <c r="I21" s="6">
        <f>IF($B21="","",SUMIFS('Matchs'!$M$2:$M$101,'Matchs'!$G$2:$G$101,$C21,'Matchs'!$P$2:$P$101,"Terminé")+SUMIFS('Matchs'!$L$2:$L$101,'Matchs'!$I$2:$I$101,$C21,'Matchs'!$P$2:$P$101,"Terminé"))</f>
        <v/>
      </c>
      <c r="J21" s="6">
        <f>IF($B21="","",H21-I21)</f>
        <v/>
      </c>
      <c r="K21" s="6">
        <f>IF($B21="","",F21*2)</f>
        <v/>
      </c>
      <c r="L21" s="11">
        <f>IF($B21="","",IFERROR(F21/E21,0))</f>
        <v/>
      </c>
      <c r="M21" s="6">
        <f>IF($B21="","",IF(K21&gt;=4,"Qualifié","À confirmer"))</f>
        <v/>
      </c>
    </row>
    <row r="22">
      <c r="A22" s="2">
        <f>IF($B22="","",1+COUNTIFS($D$2:$D$101,D22,$K$2:$K$101,"&gt;"&amp;K22))</f>
        <v/>
      </c>
      <c r="B22" s="2">
        <f>IF('Participants'!$A22="","",'Participants'!$A22)</f>
        <v/>
      </c>
      <c r="C22" s="2">
        <f>IF($B22="","",IFERROR(VLOOKUP($B22,'Participants'!$A$2:$L$101,3,FALSE),""))</f>
        <v/>
      </c>
      <c r="D22" s="2">
        <f>IF($B22="","",IFERROR(VLOOKUP($B22,'Participants'!$A$2:$L$101,9,FALSE),""))</f>
        <v/>
      </c>
      <c r="E22" s="2">
        <f>IF($B22="","",COUNTIFS('Matchs'!$G$2:$G$101,$C22,'Matchs'!$P$2:$P$101,"Terminé")+COUNTIFS('Matchs'!$I$2:$I$101,$C22,'Matchs'!$P$2:$P$101,"Terminé"))</f>
        <v/>
      </c>
      <c r="F22" s="2">
        <f>IF($B22="","",COUNTIF('Matchs'!$N$2:$N$101,$C22))</f>
        <v/>
      </c>
      <c r="G22" s="2">
        <f>IF($B22="","",E22-F22)</f>
        <v/>
      </c>
      <c r="H22" s="2">
        <f>IF($B22="","",SUMIFS('Matchs'!$L$2:$L$101,'Matchs'!$G$2:$G$101,$C22,'Matchs'!$P$2:$P$101,"Terminé")+SUMIFS('Matchs'!$M$2:$M$101,'Matchs'!$I$2:$I$101,$C22,'Matchs'!$P$2:$P$101,"Terminé"))</f>
        <v/>
      </c>
      <c r="I22" s="2">
        <f>IF($B22="","",SUMIFS('Matchs'!$M$2:$M$101,'Matchs'!$G$2:$G$101,$C22,'Matchs'!$P$2:$P$101,"Terminé")+SUMIFS('Matchs'!$L$2:$L$101,'Matchs'!$I$2:$I$101,$C22,'Matchs'!$P$2:$P$101,"Terminé"))</f>
        <v/>
      </c>
      <c r="J22" s="2">
        <f>IF($B22="","",H22-I22)</f>
        <v/>
      </c>
      <c r="K22" s="2">
        <f>IF($B22="","",F22*2)</f>
        <v/>
      </c>
      <c r="L22" s="9">
        <f>IF($B22="","",IFERROR(F22/E22,0))</f>
        <v/>
      </c>
      <c r="M22" s="2">
        <f>IF($B22="","",IF(K22&gt;=4,"Qualifié","À confirmer"))</f>
        <v/>
      </c>
    </row>
    <row r="23">
      <c r="A23" s="6">
        <f>IF($B23="","",1+COUNTIFS($D$2:$D$101,D23,$K$2:$K$101,"&gt;"&amp;K23))</f>
        <v/>
      </c>
      <c r="B23" s="6">
        <f>IF('Participants'!$A23="","",'Participants'!$A23)</f>
        <v/>
      </c>
      <c r="C23" s="6">
        <f>IF($B23="","",IFERROR(VLOOKUP($B23,'Participants'!$A$2:$L$101,3,FALSE),""))</f>
        <v/>
      </c>
      <c r="D23" s="6">
        <f>IF($B23="","",IFERROR(VLOOKUP($B23,'Participants'!$A$2:$L$101,9,FALSE),""))</f>
        <v/>
      </c>
      <c r="E23" s="6">
        <f>IF($B23="","",COUNTIFS('Matchs'!$G$2:$G$101,$C23,'Matchs'!$P$2:$P$101,"Terminé")+COUNTIFS('Matchs'!$I$2:$I$101,$C23,'Matchs'!$P$2:$P$101,"Terminé"))</f>
        <v/>
      </c>
      <c r="F23" s="6">
        <f>IF($B23="","",COUNTIF('Matchs'!$N$2:$N$101,$C23))</f>
        <v/>
      </c>
      <c r="G23" s="6">
        <f>IF($B23="","",E23-F23)</f>
        <v/>
      </c>
      <c r="H23" s="6">
        <f>IF($B23="","",SUMIFS('Matchs'!$L$2:$L$101,'Matchs'!$G$2:$G$101,$C23,'Matchs'!$P$2:$P$101,"Terminé")+SUMIFS('Matchs'!$M$2:$M$101,'Matchs'!$I$2:$I$101,$C23,'Matchs'!$P$2:$P$101,"Terminé"))</f>
        <v/>
      </c>
      <c r="I23" s="6">
        <f>IF($B23="","",SUMIFS('Matchs'!$M$2:$M$101,'Matchs'!$G$2:$G$101,$C23,'Matchs'!$P$2:$P$101,"Terminé")+SUMIFS('Matchs'!$L$2:$L$101,'Matchs'!$I$2:$I$101,$C23,'Matchs'!$P$2:$P$101,"Terminé"))</f>
        <v/>
      </c>
      <c r="J23" s="6">
        <f>IF($B23="","",H23-I23)</f>
        <v/>
      </c>
      <c r="K23" s="6">
        <f>IF($B23="","",F23*2)</f>
        <v/>
      </c>
      <c r="L23" s="11">
        <f>IF($B23="","",IFERROR(F23/E23,0))</f>
        <v/>
      </c>
      <c r="M23" s="6">
        <f>IF($B23="","",IF(K23&gt;=4,"Qualifié","À confirmer"))</f>
        <v/>
      </c>
    </row>
    <row r="24">
      <c r="A24" s="2">
        <f>IF($B24="","",1+COUNTIFS($D$2:$D$101,D24,$K$2:$K$101,"&gt;"&amp;K24))</f>
        <v/>
      </c>
      <c r="B24" s="2">
        <f>IF('Participants'!$A24="","",'Participants'!$A24)</f>
        <v/>
      </c>
      <c r="C24" s="2">
        <f>IF($B24="","",IFERROR(VLOOKUP($B24,'Participants'!$A$2:$L$101,3,FALSE),""))</f>
        <v/>
      </c>
      <c r="D24" s="2">
        <f>IF($B24="","",IFERROR(VLOOKUP($B24,'Participants'!$A$2:$L$101,9,FALSE),""))</f>
        <v/>
      </c>
      <c r="E24" s="2">
        <f>IF($B24="","",COUNTIFS('Matchs'!$G$2:$G$101,$C24,'Matchs'!$P$2:$P$101,"Terminé")+COUNTIFS('Matchs'!$I$2:$I$101,$C24,'Matchs'!$P$2:$P$101,"Terminé"))</f>
        <v/>
      </c>
      <c r="F24" s="2">
        <f>IF($B24="","",COUNTIF('Matchs'!$N$2:$N$101,$C24))</f>
        <v/>
      </c>
      <c r="G24" s="2">
        <f>IF($B24="","",E24-F24)</f>
        <v/>
      </c>
      <c r="H24" s="2">
        <f>IF($B24="","",SUMIFS('Matchs'!$L$2:$L$101,'Matchs'!$G$2:$G$101,$C24,'Matchs'!$P$2:$P$101,"Terminé")+SUMIFS('Matchs'!$M$2:$M$101,'Matchs'!$I$2:$I$101,$C24,'Matchs'!$P$2:$P$101,"Terminé"))</f>
        <v/>
      </c>
      <c r="I24" s="2">
        <f>IF($B24="","",SUMIFS('Matchs'!$M$2:$M$101,'Matchs'!$G$2:$G$101,$C24,'Matchs'!$P$2:$P$101,"Terminé")+SUMIFS('Matchs'!$L$2:$L$101,'Matchs'!$I$2:$I$101,$C24,'Matchs'!$P$2:$P$101,"Terminé"))</f>
        <v/>
      </c>
      <c r="J24" s="2">
        <f>IF($B24="","",H24-I24)</f>
        <v/>
      </c>
      <c r="K24" s="2">
        <f>IF($B24="","",F24*2)</f>
        <v/>
      </c>
      <c r="L24" s="9">
        <f>IF($B24="","",IFERROR(F24/E24,0))</f>
        <v/>
      </c>
      <c r="M24" s="2">
        <f>IF($B24="","",IF(K24&gt;=4,"Qualifié","À confirmer"))</f>
        <v/>
      </c>
    </row>
    <row r="25">
      <c r="A25" s="6">
        <f>IF($B25="","",1+COUNTIFS($D$2:$D$101,D25,$K$2:$K$101,"&gt;"&amp;K25))</f>
        <v/>
      </c>
      <c r="B25" s="6">
        <f>IF('Participants'!$A25="","",'Participants'!$A25)</f>
        <v/>
      </c>
      <c r="C25" s="6">
        <f>IF($B25="","",IFERROR(VLOOKUP($B25,'Participants'!$A$2:$L$101,3,FALSE),""))</f>
        <v/>
      </c>
      <c r="D25" s="6">
        <f>IF($B25="","",IFERROR(VLOOKUP($B25,'Participants'!$A$2:$L$101,9,FALSE),""))</f>
        <v/>
      </c>
      <c r="E25" s="6">
        <f>IF($B25="","",COUNTIFS('Matchs'!$G$2:$G$101,$C25,'Matchs'!$P$2:$P$101,"Terminé")+COUNTIFS('Matchs'!$I$2:$I$101,$C25,'Matchs'!$P$2:$P$101,"Terminé"))</f>
        <v/>
      </c>
      <c r="F25" s="6">
        <f>IF($B25="","",COUNTIF('Matchs'!$N$2:$N$101,$C25))</f>
        <v/>
      </c>
      <c r="G25" s="6">
        <f>IF($B25="","",E25-F25)</f>
        <v/>
      </c>
      <c r="H25" s="6">
        <f>IF($B25="","",SUMIFS('Matchs'!$L$2:$L$101,'Matchs'!$G$2:$G$101,$C25,'Matchs'!$P$2:$P$101,"Terminé")+SUMIFS('Matchs'!$M$2:$M$101,'Matchs'!$I$2:$I$101,$C25,'Matchs'!$P$2:$P$101,"Terminé"))</f>
        <v/>
      </c>
      <c r="I25" s="6">
        <f>IF($B25="","",SUMIFS('Matchs'!$M$2:$M$101,'Matchs'!$G$2:$G$101,$C25,'Matchs'!$P$2:$P$101,"Terminé")+SUMIFS('Matchs'!$L$2:$L$101,'Matchs'!$I$2:$I$101,$C25,'Matchs'!$P$2:$P$101,"Terminé"))</f>
        <v/>
      </c>
      <c r="J25" s="6">
        <f>IF($B25="","",H25-I25)</f>
        <v/>
      </c>
      <c r="K25" s="6">
        <f>IF($B25="","",F25*2)</f>
        <v/>
      </c>
      <c r="L25" s="11">
        <f>IF($B25="","",IFERROR(F25/E25,0))</f>
        <v/>
      </c>
      <c r="M25" s="6">
        <f>IF($B25="","",IF(K25&gt;=4,"Qualifié","À confirmer"))</f>
        <v/>
      </c>
    </row>
    <row r="26">
      <c r="A26" s="2">
        <f>IF($B26="","",1+COUNTIFS($D$2:$D$101,D26,$K$2:$K$101,"&gt;"&amp;K26))</f>
        <v/>
      </c>
      <c r="B26" s="2">
        <f>IF('Participants'!$A26="","",'Participants'!$A26)</f>
        <v/>
      </c>
      <c r="C26" s="2">
        <f>IF($B26="","",IFERROR(VLOOKUP($B26,'Participants'!$A$2:$L$101,3,FALSE),""))</f>
        <v/>
      </c>
      <c r="D26" s="2">
        <f>IF($B26="","",IFERROR(VLOOKUP($B26,'Participants'!$A$2:$L$101,9,FALSE),""))</f>
        <v/>
      </c>
      <c r="E26" s="2">
        <f>IF($B26="","",COUNTIFS('Matchs'!$G$2:$G$101,$C26,'Matchs'!$P$2:$P$101,"Terminé")+COUNTIFS('Matchs'!$I$2:$I$101,$C26,'Matchs'!$P$2:$P$101,"Terminé"))</f>
        <v/>
      </c>
      <c r="F26" s="2">
        <f>IF($B26="","",COUNTIF('Matchs'!$N$2:$N$101,$C26))</f>
        <v/>
      </c>
      <c r="G26" s="2">
        <f>IF($B26="","",E26-F26)</f>
        <v/>
      </c>
      <c r="H26" s="2">
        <f>IF($B26="","",SUMIFS('Matchs'!$L$2:$L$101,'Matchs'!$G$2:$G$101,$C26,'Matchs'!$P$2:$P$101,"Terminé")+SUMIFS('Matchs'!$M$2:$M$101,'Matchs'!$I$2:$I$101,$C26,'Matchs'!$P$2:$P$101,"Terminé"))</f>
        <v/>
      </c>
      <c r="I26" s="2">
        <f>IF($B26="","",SUMIFS('Matchs'!$M$2:$M$101,'Matchs'!$G$2:$G$101,$C26,'Matchs'!$P$2:$P$101,"Terminé")+SUMIFS('Matchs'!$L$2:$L$101,'Matchs'!$I$2:$I$101,$C26,'Matchs'!$P$2:$P$101,"Terminé"))</f>
        <v/>
      </c>
      <c r="J26" s="2">
        <f>IF($B26="","",H26-I26)</f>
        <v/>
      </c>
      <c r="K26" s="2">
        <f>IF($B26="","",F26*2)</f>
        <v/>
      </c>
      <c r="L26" s="9">
        <f>IF($B26="","",IFERROR(F26/E26,0))</f>
        <v/>
      </c>
      <c r="M26" s="2">
        <f>IF($B26="","",IF(K26&gt;=4,"Qualifié","À confirmer"))</f>
        <v/>
      </c>
    </row>
    <row r="27">
      <c r="A27" s="6">
        <f>IF($B27="","",1+COUNTIFS($D$2:$D$101,D27,$K$2:$K$101,"&gt;"&amp;K27))</f>
        <v/>
      </c>
      <c r="B27" s="6">
        <f>IF('Participants'!$A27="","",'Participants'!$A27)</f>
        <v/>
      </c>
      <c r="C27" s="6">
        <f>IF($B27="","",IFERROR(VLOOKUP($B27,'Participants'!$A$2:$L$101,3,FALSE),""))</f>
        <v/>
      </c>
      <c r="D27" s="6">
        <f>IF($B27="","",IFERROR(VLOOKUP($B27,'Participants'!$A$2:$L$101,9,FALSE),""))</f>
        <v/>
      </c>
      <c r="E27" s="6">
        <f>IF($B27="","",COUNTIFS('Matchs'!$G$2:$G$101,$C27,'Matchs'!$P$2:$P$101,"Terminé")+COUNTIFS('Matchs'!$I$2:$I$101,$C27,'Matchs'!$P$2:$P$101,"Terminé"))</f>
        <v/>
      </c>
      <c r="F27" s="6">
        <f>IF($B27="","",COUNTIF('Matchs'!$N$2:$N$101,$C27))</f>
        <v/>
      </c>
      <c r="G27" s="6">
        <f>IF($B27="","",E27-F27)</f>
        <v/>
      </c>
      <c r="H27" s="6">
        <f>IF($B27="","",SUMIFS('Matchs'!$L$2:$L$101,'Matchs'!$G$2:$G$101,$C27,'Matchs'!$P$2:$P$101,"Terminé")+SUMIFS('Matchs'!$M$2:$M$101,'Matchs'!$I$2:$I$101,$C27,'Matchs'!$P$2:$P$101,"Terminé"))</f>
        <v/>
      </c>
      <c r="I27" s="6">
        <f>IF($B27="","",SUMIFS('Matchs'!$M$2:$M$101,'Matchs'!$G$2:$G$101,$C27,'Matchs'!$P$2:$P$101,"Terminé")+SUMIFS('Matchs'!$L$2:$L$101,'Matchs'!$I$2:$I$101,$C27,'Matchs'!$P$2:$P$101,"Terminé"))</f>
        <v/>
      </c>
      <c r="J27" s="6">
        <f>IF($B27="","",H27-I27)</f>
        <v/>
      </c>
      <c r="K27" s="6">
        <f>IF($B27="","",F27*2)</f>
        <v/>
      </c>
      <c r="L27" s="11">
        <f>IF($B27="","",IFERROR(F27/E27,0))</f>
        <v/>
      </c>
      <c r="M27" s="6">
        <f>IF($B27="","",IF(K27&gt;=4,"Qualifié","À confirmer"))</f>
        <v/>
      </c>
    </row>
    <row r="28">
      <c r="A28" s="2">
        <f>IF($B28="","",1+COUNTIFS($D$2:$D$101,D28,$K$2:$K$101,"&gt;"&amp;K28))</f>
        <v/>
      </c>
      <c r="B28" s="2">
        <f>IF('Participants'!$A28="","",'Participants'!$A28)</f>
        <v/>
      </c>
      <c r="C28" s="2">
        <f>IF($B28="","",IFERROR(VLOOKUP($B28,'Participants'!$A$2:$L$101,3,FALSE),""))</f>
        <v/>
      </c>
      <c r="D28" s="2">
        <f>IF($B28="","",IFERROR(VLOOKUP($B28,'Participants'!$A$2:$L$101,9,FALSE),""))</f>
        <v/>
      </c>
      <c r="E28" s="2">
        <f>IF($B28="","",COUNTIFS('Matchs'!$G$2:$G$101,$C28,'Matchs'!$P$2:$P$101,"Terminé")+COUNTIFS('Matchs'!$I$2:$I$101,$C28,'Matchs'!$P$2:$P$101,"Terminé"))</f>
        <v/>
      </c>
      <c r="F28" s="2">
        <f>IF($B28="","",COUNTIF('Matchs'!$N$2:$N$101,$C28))</f>
        <v/>
      </c>
      <c r="G28" s="2">
        <f>IF($B28="","",E28-F28)</f>
        <v/>
      </c>
      <c r="H28" s="2">
        <f>IF($B28="","",SUMIFS('Matchs'!$L$2:$L$101,'Matchs'!$G$2:$G$101,$C28,'Matchs'!$P$2:$P$101,"Terminé")+SUMIFS('Matchs'!$M$2:$M$101,'Matchs'!$I$2:$I$101,$C28,'Matchs'!$P$2:$P$101,"Terminé"))</f>
        <v/>
      </c>
      <c r="I28" s="2">
        <f>IF($B28="","",SUMIFS('Matchs'!$M$2:$M$101,'Matchs'!$G$2:$G$101,$C28,'Matchs'!$P$2:$P$101,"Terminé")+SUMIFS('Matchs'!$L$2:$L$101,'Matchs'!$I$2:$I$101,$C28,'Matchs'!$P$2:$P$101,"Terminé"))</f>
        <v/>
      </c>
      <c r="J28" s="2">
        <f>IF($B28="","",H28-I28)</f>
        <v/>
      </c>
      <c r="K28" s="2">
        <f>IF($B28="","",F28*2)</f>
        <v/>
      </c>
      <c r="L28" s="9">
        <f>IF($B28="","",IFERROR(F28/E28,0))</f>
        <v/>
      </c>
      <c r="M28" s="2">
        <f>IF($B28="","",IF(K28&gt;=4,"Qualifié","À confirmer"))</f>
        <v/>
      </c>
    </row>
    <row r="29">
      <c r="A29" s="6">
        <f>IF($B29="","",1+COUNTIFS($D$2:$D$101,D29,$K$2:$K$101,"&gt;"&amp;K29))</f>
        <v/>
      </c>
      <c r="B29" s="6">
        <f>IF('Participants'!$A29="","",'Participants'!$A29)</f>
        <v/>
      </c>
      <c r="C29" s="6">
        <f>IF($B29="","",IFERROR(VLOOKUP($B29,'Participants'!$A$2:$L$101,3,FALSE),""))</f>
        <v/>
      </c>
      <c r="D29" s="6">
        <f>IF($B29="","",IFERROR(VLOOKUP($B29,'Participants'!$A$2:$L$101,9,FALSE),""))</f>
        <v/>
      </c>
      <c r="E29" s="6">
        <f>IF($B29="","",COUNTIFS('Matchs'!$G$2:$G$101,$C29,'Matchs'!$P$2:$P$101,"Terminé")+COUNTIFS('Matchs'!$I$2:$I$101,$C29,'Matchs'!$P$2:$P$101,"Terminé"))</f>
        <v/>
      </c>
      <c r="F29" s="6">
        <f>IF($B29="","",COUNTIF('Matchs'!$N$2:$N$101,$C29))</f>
        <v/>
      </c>
      <c r="G29" s="6">
        <f>IF($B29="","",E29-F29)</f>
        <v/>
      </c>
      <c r="H29" s="6">
        <f>IF($B29="","",SUMIFS('Matchs'!$L$2:$L$101,'Matchs'!$G$2:$G$101,$C29,'Matchs'!$P$2:$P$101,"Terminé")+SUMIFS('Matchs'!$M$2:$M$101,'Matchs'!$I$2:$I$101,$C29,'Matchs'!$P$2:$P$101,"Terminé"))</f>
        <v/>
      </c>
      <c r="I29" s="6">
        <f>IF($B29="","",SUMIFS('Matchs'!$M$2:$M$101,'Matchs'!$G$2:$G$101,$C29,'Matchs'!$P$2:$P$101,"Terminé")+SUMIFS('Matchs'!$L$2:$L$101,'Matchs'!$I$2:$I$101,$C29,'Matchs'!$P$2:$P$101,"Terminé"))</f>
        <v/>
      </c>
      <c r="J29" s="6">
        <f>IF($B29="","",H29-I29)</f>
        <v/>
      </c>
      <c r="K29" s="6">
        <f>IF($B29="","",F29*2)</f>
        <v/>
      </c>
      <c r="L29" s="11">
        <f>IF($B29="","",IFERROR(F29/E29,0))</f>
        <v/>
      </c>
      <c r="M29" s="6">
        <f>IF($B29="","",IF(K29&gt;=4,"Qualifié","À confirmer"))</f>
        <v/>
      </c>
    </row>
    <row r="30">
      <c r="A30" s="2">
        <f>IF($B30="","",1+COUNTIFS($D$2:$D$101,D30,$K$2:$K$101,"&gt;"&amp;K30))</f>
        <v/>
      </c>
      <c r="B30" s="2">
        <f>IF('Participants'!$A30="","",'Participants'!$A30)</f>
        <v/>
      </c>
      <c r="C30" s="2">
        <f>IF($B30="","",IFERROR(VLOOKUP($B30,'Participants'!$A$2:$L$101,3,FALSE),""))</f>
        <v/>
      </c>
      <c r="D30" s="2">
        <f>IF($B30="","",IFERROR(VLOOKUP($B30,'Participants'!$A$2:$L$101,9,FALSE),""))</f>
        <v/>
      </c>
      <c r="E30" s="2">
        <f>IF($B30="","",COUNTIFS('Matchs'!$G$2:$G$101,$C30,'Matchs'!$P$2:$P$101,"Terminé")+COUNTIFS('Matchs'!$I$2:$I$101,$C30,'Matchs'!$P$2:$P$101,"Terminé"))</f>
        <v/>
      </c>
      <c r="F30" s="2">
        <f>IF($B30="","",COUNTIF('Matchs'!$N$2:$N$101,$C30))</f>
        <v/>
      </c>
      <c r="G30" s="2">
        <f>IF($B30="","",E30-F30)</f>
        <v/>
      </c>
      <c r="H30" s="2">
        <f>IF($B30="","",SUMIFS('Matchs'!$L$2:$L$101,'Matchs'!$G$2:$G$101,$C30,'Matchs'!$P$2:$P$101,"Terminé")+SUMIFS('Matchs'!$M$2:$M$101,'Matchs'!$I$2:$I$101,$C30,'Matchs'!$P$2:$P$101,"Terminé"))</f>
        <v/>
      </c>
      <c r="I30" s="2">
        <f>IF($B30="","",SUMIFS('Matchs'!$M$2:$M$101,'Matchs'!$G$2:$G$101,$C30,'Matchs'!$P$2:$P$101,"Terminé")+SUMIFS('Matchs'!$L$2:$L$101,'Matchs'!$I$2:$I$101,$C30,'Matchs'!$P$2:$P$101,"Terminé"))</f>
        <v/>
      </c>
      <c r="J30" s="2">
        <f>IF($B30="","",H30-I30)</f>
        <v/>
      </c>
      <c r="K30" s="2">
        <f>IF($B30="","",F30*2)</f>
        <v/>
      </c>
      <c r="L30" s="9">
        <f>IF($B30="","",IFERROR(F30/E30,0))</f>
        <v/>
      </c>
      <c r="M30" s="2">
        <f>IF($B30="","",IF(K30&gt;=4,"Qualifié","À confirmer"))</f>
        <v/>
      </c>
    </row>
    <row r="31">
      <c r="A31" s="6">
        <f>IF($B31="","",1+COUNTIFS($D$2:$D$101,D31,$K$2:$K$101,"&gt;"&amp;K31))</f>
        <v/>
      </c>
      <c r="B31" s="6">
        <f>IF('Participants'!$A31="","",'Participants'!$A31)</f>
        <v/>
      </c>
      <c r="C31" s="6">
        <f>IF($B31="","",IFERROR(VLOOKUP($B31,'Participants'!$A$2:$L$101,3,FALSE),""))</f>
        <v/>
      </c>
      <c r="D31" s="6">
        <f>IF($B31="","",IFERROR(VLOOKUP($B31,'Participants'!$A$2:$L$101,9,FALSE),""))</f>
        <v/>
      </c>
      <c r="E31" s="6">
        <f>IF($B31="","",COUNTIFS('Matchs'!$G$2:$G$101,$C31,'Matchs'!$P$2:$P$101,"Terminé")+COUNTIFS('Matchs'!$I$2:$I$101,$C31,'Matchs'!$P$2:$P$101,"Terminé"))</f>
        <v/>
      </c>
      <c r="F31" s="6">
        <f>IF($B31="","",COUNTIF('Matchs'!$N$2:$N$101,$C31))</f>
        <v/>
      </c>
      <c r="G31" s="6">
        <f>IF($B31="","",E31-F31)</f>
        <v/>
      </c>
      <c r="H31" s="6">
        <f>IF($B31="","",SUMIFS('Matchs'!$L$2:$L$101,'Matchs'!$G$2:$G$101,$C31,'Matchs'!$P$2:$P$101,"Terminé")+SUMIFS('Matchs'!$M$2:$M$101,'Matchs'!$I$2:$I$101,$C31,'Matchs'!$P$2:$P$101,"Terminé"))</f>
        <v/>
      </c>
      <c r="I31" s="6">
        <f>IF($B31="","",SUMIFS('Matchs'!$M$2:$M$101,'Matchs'!$G$2:$G$101,$C31,'Matchs'!$P$2:$P$101,"Terminé")+SUMIFS('Matchs'!$L$2:$L$101,'Matchs'!$I$2:$I$101,$C31,'Matchs'!$P$2:$P$101,"Terminé"))</f>
        <v/>
      </c>
      <c r="J31" s="6">
        <f>IF($B31="","",H31-I31)</f>
        <v/>
      </c>
      <c r="K31" s="6">
        <f>IF($B31="","",F31*2)</f>
        <v/>
      </c>
      <c r="L31" s="11">
        <f>IF($B31="","",IFERROR(F31/E31,0))</f>
        <v/>
      </c>
      <c r="M31" s="6">
        <f>IF($B31="","",IF(K31&gt;=4,"Qualifié","À confirmer"))</f>
        <v/>
      </c>
    </row>
    <row r="32">
      <c r="A32" s="2">
        <f>IF($B32="","",1+COUNTIFS($D$2:$D$101,D32,$K$2:$K$101,"&gt;"&amp;K32))</f>
        <v/>
      </c>
      <c r="B32" s="2">
        <f>IF('Participants'!$A32="","",'Participants'!$A32)</f>
        <v/>
      </c>
      <c r="C32" s="2">
        <f>IF($B32="","",IFERROR(VLOOKUP($B32,'Participants'!$A$2:$L$101,3,FALSE),""))</f>
        <v/>
      </c>
      <c r="D32" s="2">
        <f>IF($B32="","",IFERROR(VLOOKUP($B32,'Participants'!$A$2:$L$101,9,FALSE),""))</f>
        <v/>
      </c>
      <c r="E32" s="2">
        <f>IF($B32="","",COUNTIFS('Matchs'!$G$2:$G$101,$C32,'Matchs'!$P$2:$P$101,"Terminé")+COUNTIFS('Matchs'!$I$2:$I$101,$C32,'Matchs'!$P$2:$P$101,"Terminé"))</f>
        <v/>
      </c>
      <c r="F32" s="2">
        <f>IF($B32="","",COUNTIF('Matchs'!$N$2:$N$101,$C32))</f>
        <v/>
      </c>
      <c r="G32" s="2">
        <f>IF($B32="","",E32-F32)</f>
        <v/>
      </c>
      <c r="H32" s="2">
        <f>IF($B32="","",SUMIFS('Matchs'!$L$2:$L$101,'Matchs'!$G$2:$G$101,$C32,'Matchs'!$P$2:$P$101,"Terminé")+SUMIFS('Matchs'!$M$2:$M$101,'Matchs'!$I$2:$I$101,$C32,'Matchs'!$P$2:$P$101,"Terminé"))</f>
        <v/>
      </c>
      <c r="I32" s="2">
        <f>IF($B32="","",SUMIFS('Matchs'!$M$2:$M$101,'Matchs'!$G$2:$G$101,$C32,'Matchs'!$P$2:$P$101,"Terminé")+SUMIFS('Matchs'!$L$2:$L$101,'Matchs'!$I$2:$I$101,$C32,'Matchs'!$P$2:$P$101,"Terminé"))</f>
        <v/>
      </c>
      <c r="J32" s="2">
        <f>IF($B32="","",H32-I32)</f>
        <v/>
      </c>
      <c r="K32" s="2">
        <f>IF($B32="","",F32*2)</f>
        <v/>
      </c>
      <c r="L32" s="9">
        <f>IF($B32="","",IFERROR(F32/E32,0))</f>
        <v/>
      </c>
      <c r="M32" s="2">
        <f>IF($B32="","",IF(K32&gt;=4,"Qualifié","À confirmer"))</f>
        <v/>
      </c>
    </row>
    <row r="33">
      <c r="A33" s="6">
        <f>IF($B33="","",1+COUNTIFS($D$2:$D$101,D33,$K$2:$K$101,"&gt;"&amp;K33))</f>
        <v/>
      </c>
      <c r="B33" s="6">
        <f>IF('Participants'!$A33="","",'Participants'!$A33)</f>
        <v/>
      </c>
      <c r="C33" s="6">
        <f>IF($B33="","",IFERROR(VLOOKUP($B33,'Participants'!$A$2:$L$101,3,FALSE),""))</f>
        <v/>
      </c>
      <c r="D33" s="6">
        <f>IF($B33="","",IFERROR(VLOOKUP($B33,'Participants'!$A$2:$L$101,9,FALSE),""))</f>
        <v/>
      </c>
      <c r="E33" s="6">
        <f>IF($B33="","",COUNTIFS('Matchs'!$G$2:$G$101,$C33,'Matchs'!$P$2:$P$101,"Terminé")+COUNTIFS('Matchs'!$I$2:$I$101,$C33,'Matchs'!$P$2:$P$101,"Terminé"))</f>
        <v/>
      </c>
      <c r="F33" s="6">
        <f>IF($B33="","",COUNTIF('Matchs'!$N$2:$N$101,$C33))</f>
        <v/>
      </c>
      <c r="G33" s="6">
        <f>IF($B33="","",E33-F33)</f>
        <v/>
      </c>
      <c r="H33" s="6">
        <f>IF($B33="","",SUMIFS('Matchs'!$L$2:$L$101,'Matchs'!$G$2:$G$101,$C33,'Matchs'!$P$2:$P$101,"Terminé")+SUMIFS('Matchs'!$M$2:$M$101,'Matchs'!$I$2:$I$101,$C33,'Matchs'!$P$2:$P$101,"Terminé"))</f>
        <v/>
      </c>
      <c r="I33" s="6">
        <f>IF($B33="","",SUMIFS('Matchs'!$M$2:$M$101,'Matchs'!$G$2:$G$101,$C33,'Matchs'!$P$2:$P$101,"Terminé")+SUMIFS('Matchs'!$L$2:$L$101,'Matchs'!$I$2:$I$101,$C33,'Matchs'!$P$2:$P$101,"Terminé"))</f>
        <v/>
      </c>
      <c r="J33" s="6">
        <f>IF($B33="","",H33-I33)</f>
        <v/>
      </c>
      <c r="K33" s="6">
        <f>IF($B33="","",F33*2)</f>
        <v/>
      </c>
      <c r="L33" s="11">
        <f>IF($B33="","",IFERROR(F33/E33,0))</f>
        <v/>
      </c>
      <c r="M33" s="6">
        <f>IF($B33="","",IF(K33&gt;=4,"Qualifié","À confirmer"))</f>
        <v/>
      </c>
    </row>
    <row r="34">
      <c r="A34" s="2">
        <f>IF($B34="","",1+COUNTIFS($D$2:$D$101,D34,$K$2:$K$101,"&gt;"&amp;K34))</f>
        <v/>
      </c>
      <c r="B34" s="2">
        <f>IF('Participants'!$A34="","",'Participants'!$A34)</f>
        <v/>
      </c>
      <c r="C34" s="2">
        <f>IF($B34="","",IFERROR(VLOOKUP($B34,'Participants'!$A$2:$L$101,3,FALSE),""))</f>
        <v/>
      </c>
      <c r="D34" s="2">
        <f>IF($B34="","",IFERROR(VLOOKUP($B34,'Participants'!$A$2:$L$101,9,FALSE),""))</f>
        <v/>
      </c>
      <c r="E34" s="2">
        <f>IF($B34="","",COUNTIFS('Matchs'!$G$2:$G$101,$C34,'Matchs'!$P$2:$P$101,"Terminé")+COUNTIFS('Matchs'!$I$2:$I$101,$C34,'Matchs'!$P$2:$P$101,"Terminé"))</f>
        <v/>
      </c>
      <c r="F34" s="2">
        <f>IF($B34="","",COUNTIF('Matchs'!$N$2:$N$101,$C34))</f>
        <v/>
      </c>
      <c r="G34" s="2">
        <f>IF($B34="","",E34-F34)</f>
        <v/>
      </c>
      <c r="H34" s="2">
        <f>IF($B34="","",SUMIFS('Matchs'!$L$2:$L$101,'Matchs'!$G$2:$G$101,$C34,'Matchs'!$P$2:$P$101,"Terminé")+SUMIFS('Matchs'!$M$2:$M$101,'Matchs'!$I$2:$I$101,$C34,'Matchs'!$P$2:$P$101,"Terminé"))</f>
        <v/>
      </c>
      <c r="I34" s="2">
        <f>IF($B34="","",SUMIFS('Matchs'!$M$2:$M$101,'Matchs'!$G$2:$G$101,$C34,'Matchs'!$P$2:$P$101,"Terminé")+SUMIFS('Matchs'!$L$2:$L$101,'Matchs'!$I$2:$I$101,$C34,'Matchs'!$P$2:$P$101,"Terminé"))</f>
        <v/>
      </c>
      <c r="J34" s="2">
        <f>IF($B34="","",H34-I34)</f>
        <v/>
      </c>
      <c r="K34" s="2">
        <f>IF($B34="","",F34*2)</f>
        <v/>
      </c>
      <c r="L34" s="9">
        <f>IF($B34="","",IFERROR(F34/E34,0))</f>
        <v/>
      </c>
      <c r="M34" s="2">
        <f>IF($B34="","",IF(K34&gt;=4,"Qualifié","À confirmer"))</f>
        <v/>
      </c>
    </row>
    <row r="35">
      <c r="A35" s="6">
        <f>IF($B35="","",1+COUNTIFS($D$2:$D$101,D35,$K$2:$K$101,"&gt;"&amp;K35))</f>
        <v/>
      </c>
      <c r="B35" s="6">
        <f>IF('Participants'!$A35="","",'Participants'!$A35)</f>
        <v/>
      </c>
      <c r="C35" s="6">
        <f>IF($B35="","",IFERROR(VLOOKUP($B35,'Participants'!$A$2:$L$101,3,FALSE),""))</f>
        <v/>
      </c>
      <c r="D35" s="6">
        <f>IF($B35="","",IFERROR(VLOOKUP($B35,'Participants'!$A$2:$L$101,9,FALSE),""))</f>
        <v/>
      </c>
      <c r="E35" s="6">
        <f>IF($B35="","",COUNTIFS('Matchs'!$G$2:$G$101,$C35,'Matchs'!$P$2:$P$101,"Terminé")+COUNTIFS('Matchs'!$I$2:$I$101,$C35,'Matchs'!$P$2:$P$101,"Terminé"))</f>
        <v/>
      </c>
      <c r="F35" s="6">
        <f>IF($B35="","",COUNTIF('Matchs'!$N$2:$N$101,$C35))</f>
        <v/>
      </c>
      <c r="G35" s="6">
        <f>IF($B35="","",E35-F35)</f>
        <v/>
      </c>
      <c r="H35" s="6">
        <f>IF($B35="","",SUMIFS('Matchs'!$L$2:$L$101,'Matchs'!$G$2:$G$101,$C35,'Matchs'!$P$2:$P$101,"Terminé")+SUMIFS('Matchs'!$M$2:$M$101,'Matchs'!$I$2:$I$101,$C35,'Matchs'!$P$2:$P$101,"Terminé"))</f>
        <v/>
      </c>
      <c r="I35" s="6">
        <f>IF($B35="","",SUMIFS('Matchs'!$M$2:$M$101,'Matchs'!$G$2:$G$101,$C35,'Matchs'!$P$2:$P$101,"Terminé")+SUMIFS('Matchs'!$L$2:$L$101,'Matchs'!$I$2:$I$101,$C35,'Matchs'!$P$2:$P$101,"Terminé"))</f>
        <v/>
      </c>
      <c r="J35" s="6">
        <f>IF($B35="","",H35-I35)</f>
        <v/>
      </c>
      <c r="K35" s="6">
        <f>IF($B35="","",F35*2)</f>
        <v/>
      </c>
      <c r="L35" s="11">
        <f>IF($B35="","",IFERROR(F35/E35,0))</f>
        <v/>
      </c>
      <c r="M35" s="6">
        <f>IF($B35="","",IF(K35&gt;=4,"Qualifié","À confirmer"))</f>
        <v/>
      </c>
    </row>
    <row r="36">
      <c r="A36" s="2">
        <f>IF($B36="","",1+COUNTIFS($D$2:$D$101,D36,$K$2:$K$101,"&gt;"&amp;K36))</f>
        <v/>
      </c>
      <c r="B36" s="2">
        <f>IF('Participants'!$A36="","",'Participants'!$A36)</f>
        <v/>
      </c>
      <c r="C36" s="2">
        <f>IF($B36="","",IFERROR(VLOOKUP($B36,'Participants'!$A$2:$L$101,3,FALSE),""))</f>
        <v/>
      </c>
      <c r="D36" s="2">
        <f>IF($B36="","",IFERROR(VLOOKUP($B36,'Participants'!$A$2:$L$101,9,FALSE),""))</f>
        <v/>
      </c>
      <c r="E36" s="2">
        <f>IF($B36="","",COUNTIFS('Matchs'!$G$2:$G$101,$C36,'Matchs'!$P$2:$P$101,"Terminé")+COUNTIFS('Matchs'!$I$2:$I$101,$C36,'Matchs'!$P$2:$P$101,"Terminé"))</f>
        <v/>
      </c>
      <c r="F36" s="2">
        <f>IF($B36="","",COUNTIF('Matchs'!$N$2:$N$101,$C36))</f>
        <v/>
      </c>
      <c r="G36" s="2">
        <f>IF($B36="","",E36-F36)</f>
        <v/>
      </c>
      <c r="H36" s="2">
        <f>IF($B36="","",SUMIFS('Matchs'!$L$2:$L$101,'Matchs'!$G$2:$G$101,$C36,'Matchs'!$P$2:$P$101,"Terminé")+SUMIFS('Matchs'!$M$2:$M$101,'Matchs'!$I$2:$I$101,$C36,'Matchs'!$P$2:$P$101,"Terminé"))</f>
        <v/>
      </c>
      <c r="I36" s="2">
        <f>IF($B36="","",SUMIFS('Matchs'!$M$2:$M$101,'Matchs'!$G$2:$G$101,$C36,'Matchs'!$P$2:$P$101,"Terminé")+SUMIFS('Matchs'!$L$2:$L$101,'Matchs'!$I$2:$I$101,$C36,'Matchs'!$P$2:$P$101,"Terminé"))</f>
        <v/>
      </c>
      <c r="J36" s="2">
        <f>IF($B36="","",H36-I36)</f>
        <v/>
      </c>
      <c r="K36" s="2">
        <f>IF($B36="","",F36*2)</f>
        <v/>
      </c>
      <c r="L36" s="9">
        <f>IF($B36="","",IFERROR(F36/E36,0))</f>
        <v/>
      </c>
      <c r="M36" s="2">
        <f>IF($B36="","",IF(K36&gt;=4,"Qualifié","À confirmer"))</f>
        <v/>
      </c>
    </row>
    <row r="37">
      <c r="A37" s="6">
        <f>IF($B37="","",1+COUNTIFS($D$2:$D$101,D37,$K$2:$K$101,"&gt;"&amp;K37))</f>
        <v/>
      </c>
      <c r="B37" s="6">
        <f>IF('Participants'!$A37="","",'Participants'!$A37)</f>
        <v/>
      </c>
      <c r="C37" s="6">
        <f>IF($B37="","",IFERROR(VLOOKUP($B37,'Participants'!$A$2:$L$101,3,FALSE),""))</f>
        <v/>
      </c>
      <c r="D37" s="6">
        <f>IF($B37="","",IFERROR(VLOOKUP($B37,'Participants'!$A$2:$L$101,9,FALSE),""))</f>
        <v/>
      </c>
      <c r="E37" s="6">
        <f>IF($B37="","",COUNTIFS('Matchs'!$G$2:$G$101,$C37,'Matchs'!$P$2:$P$101,"Terminé")+COUNTIFS('Matchs'!$I$2:$I$101,$C37,'Matchs'!$P$2:$P$101,"Terminé"))</f>
        <v/>
      </c>
      <c r="F37" s="6">
        <f>IF($B37="","",COUNTIF('Matchs'!$N$2:$N$101,$C37))</f>
        <v/>
      </c>
      <c r="G37" s="6">
        <f>IF($B37="","",E37-F37)</f>
        <v/>
      </c>
      <c r="H37" s="6">
        <f>IF($B37="","",SUMIFS('Matchs'!$L$2:$L$101,'Matchs'!$G$2:$G$101,$C37,'Matchs'!$P$2:$P$101,"Terminé")+SUMIFS('Matchs'!$M$2:$M$101,'Matchs'!$I$2:$I$101,$C37,'Matchs'!$P$2:$P$101,"Terminé"))</f>
        <v/>
      </c>
      <c r="I37" s="6">
        <f>IF($B37="","",SUMIFS('Matchs'!$M$2:$M$101,'Matchs'!$G$2:$G$101,$C37,'Matchs'!$P$2:$P$101,"Terminé")+SUMIFS('Matchs'!$L$2:$L$101,'Matchs'!$I$2:$I$101,$C37,'Matchs'!$P$2:$P$101,"Terminé"))</f>
        <v/>
      </c>
      <c r="J37" s="6">
        <f>IF($B37="","",H37-I37)</f>
        <v/>
      </c>
      <c r="K37" s="6">
        <f>IF($B37="","",F37*2)</f>
        <v/>
      </c>
      <c r="L37" s="11">
        <f>IF($B37="","",IFERROR(F37/E37,0))</f>
        <v/>
      </c>
      <c r="M37" s="6">
        <f>IF($B37="","",IF(K37&gt;=4,"Qualifié","À confirmer"))</f>
        <v/>
      </c>
    </row>
    <row r="38">
      <c r="A38" s="2">
        <f>IF($B38="","",1+COUNTIFS($D$2:$D$101,D38,$K$2:$K$101,"&gt;"&amp;K38))</f>
        <v/>
      </c>
      <c r="B38" s="2">
        <f>IF('Participants'!$A38="","",'Participants'!$A38)</f>
        <v/>
      </c>
      <c r="C38" s="2">
        <f>IF($B38="","",IFERROR(VLOOKUP($B38,'Participants'!$A$2:$L$101,3,FALSE),""))</f>
        <v/>
      </c>
      <c r="D38" s="2">
        <f>IF($B38="","",IFERROR(VLOOKUP($B38,'Participants'!$A$2:$L$101,9,FALSE),""))</f>
        <v/>
      </c>
      <c r="E38" s="2">
        <f>IF($B38="","",COUNTIFS('Matchs'!$G$2:$G$101,$C38,'Matchs'!$P$2:$P$101,"Terminé")+COUNTIFS('Matchs'!$I$2:$I$101,$C38,'Matchs'!$P$2:$P$101,"Terminé"))</f>
        <v/>
      </c>
      <c r="F38" s="2">
        <f>IF($B38="","",COUNTIF('Matchs'!$N$2:$N$101,$C38))</f>
        <v/>
      </c>
      <c r="G38" s="2">
        <f>IF($B38="","",E38-F38)</f>
        <v/>
      </c>
      <c r="H38" s="2">
        <f>IF($B38="","",SUMIFS('Matchs'!$L$2:$L$101,'Matchs'!$G$2:$G$101,$C38,'Matchs'!$P$2:$P$101,"Terminé")+SUMIFS('Matchs'!$M$2:$M$101,'Matchs'!$I$2:$I$101,$C38,'Matchs'!$P$2:$P$101,"Terminé"))</f>
        <v/>
      </c>
      <c r="I38" s="2">
        <f>IF($B38="","",SUMIFS('Matchs'!$M$2:$M$101,'Matchs'!$G$2:$G$101,$C38,'Matchs'!$P$2:$P$101,"Terminé")+SUMIFS('Matchs'!$L$2:$L$101,'Matchs'!$I$2:$I$101,$C38,'Matchs'!$P$2:$P$101,"Terminé"))</f>
        <v/>
      </c>
      <c r="J38" s="2">
        <f>IF($B38="","",H38-I38)</f>
        <v/>
      </c>
      <c r="K38" s="2">
        <f>IF($B38="","",F38*2)</f>
        <v/>
      </c>
      <c r="L38" s="9">
        <f>IF($B38="","",IFERROR(F38/E38,0))</f>
        <v/>
      </c>
      <c r="M38" s="2">
        <f>IF($B38="","",IF(K38&gt;=4,"Qualifié","À confirmer"))</f>
        <v/>
      </c>
    </row>
    <row r="39">
      <c r="A39" s="6">
        <f>IF($B39="","",1+COUNTIFS($D$2:$D$101,D39,$K$2:$K$101,"&gt;"&amp;K39))</f>
        <v/>
      </c>
      <c r="B39" s="6">
        <f>IF('Participants'!$A39="","",'Participants'!$A39)</f>
        <v/>
      </c>
      <c r="C39" s="6">
        <f>IF($B39="","",IFERROR(VLOOKUP($B39,'Participants'!$A$2:$L$101,3,FALSE),""))</f>
        <v/>
      </c>
      <c r="D39" s="6">
        <f>IF($B39="","",IFERROR(VLOOKUP($B39,'Participants'!$A$2:$L$101,9,FALSE),""))</f>
        <v/>
      </c>
      <c r="E39" s="6">
        <f>IF($B39="","",COUNTIFS('Matchs'!$G$2:$G$101,$C39,'Matchs'!$P$2:$P$101,"Terminé")+COUNTIFS('Matchs'!$I$2:$I$101,$C39,'Matchs'!$P$2:$P$101,"Terminé"))</f>
        <v/>
      </c>
      <c r="F39" s="6">
        <f>IF($B39="","",COUNTIF('Matchs'!$N$2:$N$101,$C39))</f>
        <v/>
      </c>
      <c r="G39" s="6">
        <f>IF($B39="","",E39-F39)</f>
        <v/>
      </c>
      <c r="H39" s="6">
        <f>IF($B39="","",SUMIFS('Matchs'!$L$2:$L$101,'Matchs'!$G$2:$G$101,$C39,'Matchs'!$P$2:$P$101,"Terminé")+SUMIFS('Matchs'!$M$2:$M$101,'Matchs'!$I$2:$I$101,$C39,'Matchs'!$P$2:$P$101,"Terminé"))</f>
        <v/>
      </c>
      <c r="I39" s="6">
        <f>IF($B39="","",SUMIFS('Matchs'!$M$2:$M$101,'Matchs'!$G$2:$G$101,$C39,'Matchs'!$P$2:$P$101,"Terminé")+SUMIFS('Matchs'!$L$2:$L$101,'Matchs'!$I$2:$I$101,$C39,'Matchs'!$P$2:$P$101,"Terminé"))</f>
        <v/>
      </c>
      <c r="J39" s="6">
        <f>IF($B39="","",H39-I39)</f>
        <v/>
      </c>
      <c r="K39" s="6">
        <f>IF($B39="","",F39*2)</f>
        <v/>
      </c>
      <c r="L39" s="11">
        <f>IF($B39="","",IFERROR(F39/E39,0))</f>
        <v/>
      </c>
      <c r="M39" s="6">
        <f>IF($B39="","",IF(K39&gt;=4,"Qualifié","À confirmer"))</f>
        <v/>
      </c>
    </row>
    <row r="40">
      <c r="A40" s="2">
        <f>IF($B40="","",1+COUNTIFS($D$2:$D$101,D40,$K$2:$K$101,"&gt;"&amp;K40))</f>
        <v/>
      </c>
      <c r="B40" s="2">
        <f>IF('Participants'!$A40="","",'Participants'!$A40)</f>
        <v/>
      </c>
      <c r="C40" s="2">
        <f>IF($B40="","",IFERROR(VLOOKUP($B40,'Participants'!$A$2:$L$101,3,FALSE),""))</f>
        <v/>
      </c>
      <c r="D40" s="2">
        <f>IF($B40="","",IFERROR(VLOOKUP($B40,'Participants'!$A$2:$L$101,9,FALSE),""))</f>
        <v/>
      </c>
      <c r="E40" s="2">
        <f>IF($B40="","",COUNTIFS('Matchs'!$G$2:$G$101,$C40,'Matchs'!$P$2:$P$101,"Terminé")+COUNTIFS('Matchs'!$I$2:$I$101,$C40,'Matchs'!$P$2:$P$101,"Terminé"))</f>
        <v/>
      </c>
      <c r="F40" s="2">
        <f>IF($B40="","",COUNTIF('Matchs'!$N$2:$N$101,$C40))</f>
        <v/>
      </c>
      <c r="G40" s="2">
        <f>IF($B40="","",E40-F40)</f>
        <v/>
      </c>
      <c r="H40" s="2">
        <f>IF($B40="","",SUMIFS('Matchs'!$L$2:$L$101,'Matchs'!$G$2:$G$101,$C40,'Matchs'!$P$2:$P$101,"Terminé")+SUMIFS('Matchs'!$M$2:$M$101,'Matchs'!$I$2:$I$101,$C40,'Matchs'!$P$2:$P$101,"Terminé"))</f>
        <v/>
      </c>
      <c r="I40" s="2">
        <f>IF($B40="","",SUMIFS('Matchs'!$M$2:$M$101,'Matchs'!$G$2:$G$101,$C40,'Matchs'!$P$2:$P$101,"Terminé")+SUMIFS('Matchs'!$L$2:$L$101,'Matchs'!$I$2:$I$101,$C40,'Matchs'!$P$2:$P$101,"Terminé"))</f>
        <v/>
      </c>
      <c r="J40" s="2">
        <f>IF($B40="","",H40-I40)</f>
        <v/>
      </c>
      <c r="K40" s="2">
        <f>IF($B40="","",F40*2)</f>
        <v/>
      </c>
      <c r="L40" s="9">
        <f>IF($B40="","",IFERROR(F40/E40,0))</f>
        <v/>
      </c>
      <c r="M40" s="2">
        <f>IF($B40="","",IF(K40&gt;=4,"Qualifié","À confirmer"))</f>
        <v/>
      </c>
    </row>
    <row r="41">
      <c r="A41" s="6">
        <f>IF($B41="","",1+COUNTIFS($D$2:$D$101,D41,$K$2:$K$101,"&gt;"&amp;K41))</f>
        <v/>
      </c>
      <c r="B41" s="6">
        <f>IF('Participants'!$A41="","",'Participants'!$A41)</f>
        <v/>
      </c>
      <c r="C41" s="6">
        <f>IF($B41="","",IFERROR(VLOOKUP($B41,'Participants'!$A$2:$L$101,3,FALSE),""))</f>
        <v/>
      </c>
      <c r="D41" s="6">
        <f>IF($B41="","",IFERROR(VLOOKUP($B41,'Participants'!$A$2:$L$101,9,FALSE),""))</f>
        <v/>
      </c>
      <c r="E41" s="6">
        <f>IF($B41="","",COUNTIFS('Matchs'!$G$2:$G$101,$C41,'Matchs'!$P$2:$P$101,"Terminé")+COUNTIFS('Matchs'!$I$2:$I$101,$C41,'Matchs'!$P$2:$P$101,"Terminé"))</f>
        <v/>
      </c>
      <c r="F41" s="6">
        <f>IF($B41="","",COUNTIF('Matchs'!$N$2:$N$101,$C41))</f>
        <v/>
      </c>
      <c r="G41" s="6">
        <f>IF($B41="","",E41-F41)</f>
        <v/>
      </c>
      <c r="H41" s="6">
        <f>IF($B41="","",SUMIFS('Matchs'!$L$2:$L$101,'Matchs'!$G$2:$G$101,$C41,'Matchs'!$P$2:$P$101,"Terminé")+SUMIFS('Matchs'!$M$2:$M$101,'Matchs'!$I$2:$I$101,$C41,'Matchs'!$P$2:$P$101,"Terminé"))</f>
        <v/>
      </c>
      <c r="I41" s="6">
        <f>IF($B41="","",SUMIFS('Matchs'!$M$2:$M$101,'Matchs'!$G$2:$G$101,$C41,'Matchs'!$P$2:$P$101,"Terminé")+SUMIFS('Matchs'!$L$2:$L$101,'Matchs'!$I$2:$I$101,$C41,'Matchs'!$P$2:$P$101,"Terminé"))</f>
        <v/>
      </c>
      <c r="J41" s="6">
        <f>IF($B41="","",H41-I41)</f>
        <v/>
      </c>
      <c r="K41" s="6">
        <f>IF($B41="","",F41*2)</f>
        <v/>
      </c>
      <c r="L41" s="11">
        <f>IF($B41="","",IFERROR(F41/E41,0))</f>
        <v/>
      </c>
      <c r="M41" s="6">
        <f>IF($B41="","",IF(K41&gt;=4,"Qualifié","À confirmer"))</f>
        <v/>
      </c>
    </row>
    <row r="42">
      <c r="A42" s="2">
        <f>IF($B42="","",1+COUNTIFS($D$2:$D$101,D42,$K$2:$K$101,"&gt;"&amp;K42))</f>
        <v/>
      </c>
      <c r="B42" s="2">
        <f>IF('Participants'!$A42="","",'Participants'!$A42)</f>
        <v/>
      </c>
      <c r="C42" s="2">
        <f>IF($B42="","",IFERROR(VLOOKUP($B42,'Participants'!$A$2:$L$101,3,FALSE),""))</f>
        <v/>
      </c>
      <c r="D42" s="2">
        <f>IF($B42="","",IFERROR(VLOOKUP($B42,'Participants'!$A$2:$L$101,9,FALSE),""))</f>
        <v/>
      </c>
      <c r="E42" s="2">
        <f>IF($B42="","",COUNTIFS('Matchs'!$G$2:$G$101,$C42,'Matchs'!$P$2:$P$101,"Terminé")+COUNTIFS('Matchs'!$I$2:$I$101,$C42,'Matchs'!$P$2:$P$101,"Terminé"))</f>
        <v/>
      </c>
      <c r="F42" s="2">
        <f>IF($B42="","",COUNTIF('Matchs'!$N$2:$N$101,$C42))</f>
        <v/>
      </c>
      <c r="G42" s="2">
        <f>IF($B42="","",E42-F42)</f>
        <v/>
      </c>
      <c r="H42" s="2">
        <f>IF($B42="","",SUMIFS('Matchs'!$L$2:$L$101,'Matchs'!$G$2:$G$101,$C42,'Matchs'!$P$2:$P$101,"Terminé")+SUMIFS('Matchs'!$M$2:$M$101,'Matchs'!$I$2:$I$101,$C42,'Matchs'!$P$2:$P$101,"Terminé"))</f>
        <v/>
      </c>
      <c r="I42" s="2">
        <f>IF($B42="","",SUMIFS('Matchs'!$M$2:$M$101,'Matchs'!$G$2:$G$101,$C42,'Matchs'!$P$2:$P$101,"Terminé")+SUMIFS('Matchs'!$L$2:$L$101,'Matchs'!$I$2:$I$101,$C42,'Matchs'!$P$2:$P$101,"Terminé"))</f>
        <v/>
      </c>
      <c r="J42" s="2">
        <f>IF($B42="","",H42-I42)</f>
        <v/>
      </c>
      <c r="K42" s="2">
        <f>IF($B42="","",F42*2)</f>
        <v/>
      </c>
      <c r="L42" s="9">
        <f>IF($B42="","",IFERROR(F42/E42,0))</f>
        <v/>
      </c>
      <c r="M42" s="2">
        <f>IF($B42="","",IF(K42&gt;=4,"Qualifié","À confirmer"))</f>
        <v/>
      </c>
    </row>
    <row r="43">
      <c r="A43" s="6">
        <f>IF($B43="","",1+COUNTIFS($D$2:$D$101,D43,$K$2:$K$101,"&gt;"&amp;K43))</f>
        <v/>
      </c>
      <c r="B43" s="6">
        <f>IF('Participants'!$A43="","",'Participants'!$A43)</f>
        <v/>
      </c>
      <c r="C43" s="6">
        <f>IF($B43="","",IFERROR(VLOOKUP($B43,'Participants'!$A$2:$L$101,3,FALSE),""))</f>
        <v/>
      </c>
      <c r="D43" s="6">
        <f>IF($B43="","",IFERROR(VLOOKUP($B43,'Participants'!$A$2:$L$101,9,FALSE),""))</f>
        <v/>
      </c>
      <c r="E43" s="6">
        <f>IF($B43="","",COUNTIFS('Matchs'!$G$2:$G$101,$C43,'Matchs'!$P$2:$P$101,"Terminé")+COUNTIFS('Matchs'!$I$2:$I$101,$C43,'Matchs'!$P$2:$P$101,"Terminé"))</f>
        <v/>
      </c>
      <c r="F43" s="6">
        <f>IF($B43="","",COUNTIF('Matchs'!$N$2:$N$101,$C43))</f>
        <v/>
      </c>
      <c r="G43" s="6">
        <f>IF($B43="","",E43-F43)</f>
        <v/>
      </c>
      <c r="H43" s="6">
        <f>IF($B43="","",SUMIFS('Matchs'!$L$2:$L$101,'Matchs'!$G$2:$G$101,$C43,'Matchs'!$P$2:$P$101,"Terminé")+SUMIFS('Matchs'!$M$2:$M$101,'Matchs'!$I$2:$I$101,$C43,'Matchs'!$P$2:$P$101,"Terminé"))</f>
        <v/>
      </c>
      <c r="I43" s="6">
        <f>IF($B43="","",SUMIFS('Matchs'!$M$2:$M$101,'Matchs'!$G$2:$G$101,$C43,'Matchs'!$P$2:$P$101,"Terminé")+SUMIFS('Matchs'!$L$2:$L$101,'Matchs'!$I$2:$I$101,$C43,'Matchs'!$P$2:$P$101,"Terminé"))</f>
        <v/>
      </c>
      <c r="J43" s="6">
        <f>IF($B43="","",H43-I43)</f>
        <v/>
      </c>
      <c r="K43" s="6">
        <f>IF($B43="","",F43*2)</f>
        <v/>
      </c>
      <c r="L43" s="11">
        <f>IF($B43="","",IFERROR(F43/E43,0))</f>
        <v/>
      </c>
      <c r="M43" s="6">
        <f>IF($B43="","",IF(K43&gt;=4,"Qualifié","À confirmer"))</f>
        <v/>
      </c>
    </row>
    <row r="44">
      <c r="A44" s="2">
        <f>IF($B44="","",1+COUNTIFS($D$2:$D$101,D44,$K$2:$K$101,"&gt;"&amp;K44))</f>
        <v/>
      </c>
      <c r="B44" s="2">
        <f>IF('Participants'!$A44="","",'Participants'!$A44)</f>
        <v/>
      </c>
      <c r="C44" s="2">
        <f>IF($B44="","",IFERROR(VLOOKUP($B44,'Participants'!$A$2:$L$101,3,FALSE),""))</f>
        <v/>
      </c>
      <c r="D44" s="2">
        <f>IF($B44="","",IFERROR(VLOOKUP($B44,'Participants'!$A$2:$L$101,9,FALSE),""))</f>
        <v/>
      </c>
      <c r="E44" s="2">
        <f>IF($B44="","",COUNTIFS('Matchs'!$G$2:$G$101,$C44,'Matchs'!$P$2:$P$101,"Terminé")+COUNTIFS('Matchs'!$I$2:$I$101,$C44,'Matchs'!$P$2:$P$101,"Terminé"))</f>
        <v/>
      </c>
      <c r="F44" s="2">
        <f>IF($B44="","",COUNTIF('Matchs'!$N$2:$N$101,$C44))</f>
        <v/>
      </c>
      <c r="G44" s="2">
        <f>IF($B44="","",E44-F44)</f>
        <v/>
      </c>
      <c r="H44" s="2">
        <f>IF($B44="","",SUMIFS('Matchs'!$L$2:$L$101,'Matchs'!$G$2:$G$101,$C44,'Matchs'!$P$2:$P$101,"Terminé")+SUMIFS('Matchs'!$M$2:$M$101,'Matchs'!$I$2:$I$101,$C44,'Matchs'!$P$2:$P$101,"Terminé"))</f>
        <v/>
      </c>
      <c r="I44" s="2">
        <f>IF($B44="","",SUMIFS('Matchs'!$M$2:$M$101,'Matchs'!$G$2:$G$101,$C44,'Matchs'!$P$2:$P$101,"Terminé")+SUMIFS('Matchs'!$L$2:$L$101,'Matchs'!$I$2:$I$101,$C44,'Matchs'!$P$2:$P$101,"Terminé"))</f>
        <v/>
      </c>
      <c r="J44" s="2">
        <f>IF($B44="","",H44-I44)</f>
        <v/>
      </c>
      <c r="K44" s="2">
        <f>IF($B44="","",F44*2)</f>
        <v/>
      </c>
      <c r="L44" s="9">
        <f>IF($B44="","",IFERROR(F44/E44,0))</f>
        <v/>
      </c>
      <c r="M44" s="2">
        <f>IF($B44="","",IF(K44&gt;=4,"Qualifié","À confirmer"))</f>
        <v/>
      </c>
    </row>
    <row r="45">
      <c r="A45" s="6">
        <f>IF($B45="","",1+COUNTIFS($D$2:$D$101,D45,$K$2:$K$101,"&gt;"&amp;K45))</f>
        <v/>
      </c>
      <c r="B45" s="6">
        <f>IF('Participants'!$A45="","",'Participants'!$A45)</f>
        <v/>
      </c>
      <c r="C45" s="6">
        <f>IF($B45="","",IFERROR(VLOOKUP($B45,'Participants'!$A$2:$L$101,3,FALSE),""))</f>
        <v/>
      </c>
      <c r="D45" s="6">
        <f>IF($B45="","",IFERROR(VLOOKUP($B45,'Participants'!$A$2:$L$101,9,FALSE),""))</f>
        <v/>
      </c>
      <c r="E45" s="6">
        <f>IF($B45="","",COUNTIFS('Matchs'!$G$2:$G$101,$C45,'Matchs'!$P$2:$P$101,"Terminé")+COUNTIFS('Matchs'!$I$2:$I$101,$C45,'Matchs'!$P$2:$P$101,"Terminé"))</f>
        <v/>
      </c>
      <c r="F45" s="6">
        <f>IF($B45="","",COUNTIF('Matchs'!$N$2:$N$101,$C45))</f>
        <v/>
      </c>
      <c r="G45" s="6">
        <f>IF($B45="","",E45-F45)</f>
        <v/>
      </c>
      <c r="H45" s="6">
        <f>IF($B45="","",SUMIFS('Matchs'!$L$2:$L$101,'Matchs'!$G$2:$G$101,$C45,'Matchs'!$P$2:$P$101,"Terminé")+SUMIFS('Matchs'!$M$2:$M$101,'Matchs'!$I$2:$I$101,$C45,'Matchs'!$P$2:$P$101,"Terminé"))</f>
        <v/>
      </c>
      <c r="I45" s="6">
        <f>IF($B45="","",SUMIFS('Matchs'!$M$2:$M$101,'Matchs'!$G$2:$G$101,$C45,'Matchs'!$P$2:$P$101,"Terminé")+SUMIFS('Matchs'!$L$2:$L$101,'Matchs'!$I$2:$I$101,$C45,'Matchs'!$P$2:$P$101,"Terminé"))</f>
        <v/>
      </c>
      <c r="J45" s="6">
        <f>IF($B45="","",H45-I45)</f>
        <v/>
      </c>
      <c r="K45" s="6">
        <f>IF($B45="","",F45*2)</f>
        <v/>
      </c>
      <c r="L45" s="11">
        <f>IF($B45="","",IFERROR(F45/E45,0))</f>
        <v/>
      </c>
      <c r="M45" s="6">
        <f>IF($B45="","",IF(K45&gt;=4,"Qualifié","À confirmer"))</f>
        <v/>
      </c>
    </row>
    <row r="46">
      <c r="A46" s="2">
        <f>IF($B46="","",1+COUNTIFS($D$2:$D$101,D46,$K$2:$K$101,"&gt;"&amp;K46))</f>
        <v/>
      </c>
      <c r="B46" s="2">
        <f>IF('Participants'!$A46="","",'Participants'!$A46)</f>
        <v/>
      </c>
      <c r="C46" s="2">
        <f>IF($B46="","",IFERROR(VLOOKUP($B46,'Participants'!$A$2:$L$101,3,FALSE),""))</f>
        <v/>
      </c>
      <c r="D46" s="2">
        <f>IF($B46="","",IFERROR(VLOOKUP($B46,'Participants'!$A$2:$L$101,9,FALSE),""))</f>
        <v/>
      </c>
      <c r="E46" s="2">
        <f>IF($B46="","",COUNTIFS('Matchs'!$G$2:$G$101,$C46,'Matchs'!$P$2:$P$101,"Terminé")+COUNTIFS('Matchs'!$I$2:$I$101,$C46,'Matchs'!$P$2:$P$101,"Terminé"))</f>
        <v/>
      </c>
      <c r="F46" s="2">
        <f>IF($B46="","",COUNTIF('Matchs'!$N$2:$N$101,$C46))</f>
        <v/>
      </c>
      <c r="G46" s="2">
        <f>IF($B46="","",E46-F46)</f>
        <v/>
      </c>
      <c r="H46" s="2">
        <f>IF($B46="","",SUMIFS('Matchs'!$L$2:$L$101,'Matchs'!$G$2:$G$101,$C46,'Matchs'!$P$2:$P$101,"Terminé")+SUMIFS('Matchs'!$M$2:$M$101,'Matchs'!$I$2:$I$101,$C46,'Matchs'!$P$2:$P$101,"Terminé"))</f>
        <v/>
      </c>
      <c r="I46" s="2">
        <f>IF($B46="","",SUMIFS('Matchs'!$M$2:$M$101,'Matchs'!$G$2:$G$101,$C46,'Matchs'!$P$2:$P$101,"Terminé")+SUMIFS('Matchs'!$L$2:$L$101,'Matchs'!$I$2:$I$101,$C46,'Matchs'!$P$2:$P$101,"Terminé"))</f>
        <v/>
      </c>
      <c r="J46" s="2">
        <f>IF($B46="","",H46-I46)</f>
        <v/>
      </c>
      <c r="K46" s="2">
        <f>IF($B46="","",F46*2)</f>
        <v/>
      </c>
      <c r="L46" s="9">
        <f>IF($B46="","",IFERROR(F46/E46,0))</f>
        <v/>
      </c>
      <c r="M46" s="2">
        <f>IF($B46="","",IF(K46&gt;=4,"Qualifié","À confirmer"))</f>
        <v/>
      </c>
    </row>
    <row r="47">
      <c r="A47" s="6">
        <f>IF($B47="","",1+COUNTIFS($D$2:$D$101,D47,$K$2:$K$101,"&gt;"&amp;K47))</f>
        <v/>
      </c>
      <c r="B47" s="6">
        <f>IF('Participants'!$A47="","",'Participants'!$A47)</f>
        <v/>
      </c>
      <c r="C47" s="6">
        <f>IF($B47="","",IFERROR(VLOOKUP($B47,'Participants'!$A$2:$L$101,3,FALSE),""))</f>
        <v/>
      </c>
      <c r="D47" s="6">
        <f>IF($B47="","",IFERROR(VLOOKUP($B47,'Participants'!$A$2:$L$101,9,FALSE),""))</f>
        <v/>
      </c>
      <c r="E47" s="6">
        <f>IF($B47="","",COUNTIFS('Matchs'!$G$2:$G$101,$C47,'Matchs'!$P$2:$P$101,"Terminé")+COUNTIFS('Matchs'!$I$2:$I$101,$C47,'Matchs'!$P$2:$P$101,"Terminé"))</f>
        <v/>
      </c>
      <c r="F47" s="6">
        <f>IF($B47="","",COUNTIF('Matchs'!$N$2:$N$101,$C47))</f>
        <v/>
      </c>
      <c r="G47" s="6">
        <f>IF($B47="","",E47-F47)</f>
        <v/>
      </c>
      <c r="H47" s="6">
        <f>IF($B47="","",SUMIFS('Matchs'!$L$2:$L$101,'Matchs'!$G$2:$G$101,$C47,'Matchs'!$P$2:$P$101,"Terminé")+SUMIFS('Matchs'!$M$2:$M$101,'Matchs'!$I$2:$I$101,$C47,'Matchs'!$P$2:$P$101,"Terminé"))</f>
        <v/>
      </c>
      <c r="I47" s="6">
        <f>IF($B47="","",SUMIFS('Matchs'!$M$2:$M$101,'Matchs'!$G$2:$G$101,$C47,'Matchs'!$P$2:$P$101,"Terminé")+SUMIFS('Matchs'!$L$2:$L$101,'Matchs'!$I$2:$I$101,$C47,'Matchs'!$P$2:$P$101,"Terminé"))</f>
        <v/>
      </c>
      <c r="J47" s="6">
        <f>IF($B47="","",H47-I47)</f>
        <v/>
      </c>
      <c r="K47" s="6">
        <f>IF($B47="","",F47*2)</f>
        <v/>
      </c>
      <c r="L47" s="11">
        <f>IF($B47="","",IFERROR(F47/E47,0))</f>
        <v/>
      </c>
      <c r="M47" s="6">
        <f>IF($B47="","",IF(K47&gt;=4,"Qualifié","À confirmer"))</f>
        <v/>
      </c>
    </row>
    <row r="48">
      <c r="A48" s="2">
        <f>IF($B48="","",1+COUNTIFS($D$2:$D$101,D48,$K$2:$K$101,"&gt;"&amp;K48))</f>
        <v/>
      </c>
      <c r="B48" s="2">
        <f>IF('Participants'!$A48="","",'Participants'!$A48)</f>
        <v/>
      </c>
      <c r="C48" s="2">
        <f>IF($B48="","",IFERROR(VLOOKUP($B48,'Participants'!$A$2:$L$101,3,FALSE),""))</f>
        <v/>
      </c>
      <c r="D48" s="2">
        <f>IF($B48="","",IFERROR(VLOOKUP($B48,'Participants'!$A$2:$L$101,9,FALSE),""))</f>
        <v/>
      </c>
      <c r="E48" s="2">
        <f>IF($B48="","",COUNTIFS('Matchs'!$G$2:$G$101,$C48,'Matchs'!$P$2:$P$101,"Terminé")+COUNTIFS('Matchs'!$I$2:$I$101,$C48,'Matchs'!$P$2:$P$101,"Terminé"))</f>
        <v/>
      </c>
      <c r="F48" s="2">
        <f>IF($B48="","",COUNTIF('Matchs'!$N$2:$N$101,$C48))</f>
        <v/>
      </c>
      <c r="G48" s="2">
        <f>IF($B48="","",E48-F48)</f>
        <v/>
      </c>
      <c r="H48" s="2">
        <f>IF($B48="","",SUMIFS('Matchs'!$L$2:$L$101,'Matchs'!$G$2:$G$101,$C48,'Matchs'!$P$2:$P$101,"Terminé")+SUMIFS('Matchs'!$M$2:$M$101,'Matchs'!$I$2:$I$101,$C48,'Matchs'!$P$2:$P$101,"Terminé"))</f>
        <v/>
      </c>
      <c r="I48" s="2">
        <f>IF($B48="","",SUMIFS('Matchs'!$M$2:$M$101,'Matchs'!$G$2:$G$101,$C48,'Matchs'!$P$2:$P$101,"Terminé")+SUMIFS('Matchs'!$L$2:$L$101,'Matchs'!$I$2:$I$101,$C48,'Matchs'!$P$2:$P$101,"Terminé"))</f>
        <v/>
      </c>
      <c r="J48" s="2">
        <f>IF($B48="","",H48-I48)</f>
        <v/>
      </c>
      <c r="K48" s="2">
        <f>IF($B48="","",F48*2)</f>
        <v/>
      </c>
      <c r="L48" s="9">
        <f>IF($B48="","",IFERROR(F48/E48,0))</f>
        <v/>
      </c>
      <c r="M48" s="2">
        <f>IF($B48="","",IF(K48&gt;=4,"Qualifié","À confirmer"))</f>
        <v/>
      </c>
    </row>
    <row r="49">
      <c r="A49" s="6">
        <f>IF($B49="","",1+COUNTIFS($D$2:$D$101,D49,$K$2:$K$101,"&gt;"&amp;K49))</f>
        <v/>
      </c>
      <c r="B49" s="6">
        <f>IF('Participants'!$A49="","",'Participants'!$A49)</f>
        <v/>
      </c>
      <c r="C49" s="6">
        <f>IF($B49="","",IFERROR(VLOOKUP($B49,'Participants'!$A$2:$L$101,3,FALSE),""))</f>
        <v/>
      </c>
      <c r="D49" s="6">
        <f>IF($B49="","",IFERROR(VLOOKUP($B49,'Participants'!$A$2:$L$101,9,FALSE),""))</f>
        <v/>
      </c>
      <c r="E49" s="6">
        <f>IF($B49="","",COUNTIFS('Matchs'!$G$2:$G$101,$C49,'Matchs'!$P$2:$P$101,"Terminé")+COUNTIFS('Matchs'!$I$2:$I$101,$C49,'Matchs'!$P$2:$P$101,"Terminé"))</f>
        <v/>
      </c>
      <c r="F49" s="6">
        <f>IF($B49="","",COUNTIF('Matchs'!$N$2:$N$101,$C49))</f>
        <v/>
      </c>
      <c r="G49" s="6">
        <f>IF($B49="","",E49-F49)</f>
        <v/>
      </c>
      <c r="H49" s="6">
        <f>IF($B49="","",SUMIFS('Matchs'!$L$2:$L$101,'Matchs'!$G$2:$G$101,$C49,'Matchs'!$P$2:$P$101,"Terminé")+SUMIFS('Matchs'!$M$2:$M$101,'Matchs'!$I$2:$I$101,$C49,'Matchs'!$P$2:$P$101,"Terminé"))</f>
        <v/>
      </c>
      <c r="I49" s="6">
        <f>IF($B49="","",SUMIFS('Matchs'!$M$2:$M$101,'Matchs'!$G$2:$G$101,$C49,'Matchs'!$P$2:$P$101,"Terminé")+SUMIFS('Matchs'!$L$2:$L$101,'Matchs'!$I$2:$I$101,$C49,'Matchs'!$P$2:$P$101,"Terminé"))</f>
        <v/>
      </c>
      <c r="J49" s="6">
        <f>IF($B49="","",H49-I49)</f>
        <v/>
      </c>
      <c r="K49" s="6">
        <f>IF($B49="","",F49*2)</f>
        <v/>
      </c>
      <c r="L49" s="11">
        <f>IF($B49="","",IFERROR(F49/E49,0))</f>
        <v/>
      </c>
      <c r="M49" s="6">
        <f>IF($B49="","",IF(K49&gt;=4,"Qualifié","À confirmer"))</f>
        <v/>
      </c>
    </row>
    <row r="50">
      <c r="A50" s="2">
        <f>IF($B50="","",1+COUNTIFS($D$2:$D$101,D50,$K$2:$K$101,"&gt;"&amp;K50))</f>
        <v/>
      </c>
      <c r="B50" s="2">
        <f>IF('Participants'!$A50="","",'Participants'!$A50)</f>
        <v/>
      </c>
      <c r="C50" s="2">
        <f>IF($B50="","",IFERROR(VLOOKUP($B50,'Participants'!$A$2:$L$101,3,FALSE),""))</f>
        <v/>
      </c>
      <c r="D50" s="2">
        <f>IF($B50="","",IFERROR(VLOOKUP($B50,'Participants'!$A$2:$L$101,9,FALSE),""))</f>
        <v/>
      </c>
      <c r="E50" s="2">
        <f>IF($B50="","",COUNTIFS('Matchs'!$G$2:$G$101,$C50,'Matchs'!$P$2:$P$101,"Terminé")+COUNTIFS('Matchs'!$I$2:$I$101,$C50,'Matchs'!$P$2:$P$101,"Terminé"))</f>
        <v/>
      </c>
      <c r="F50" s="2">
        <f>IF($B50="","",COUNTIF('Matchs'!$N$2:$N$101,$C50))</f>
        <v/>
      </c>
      <c r="G50" s="2">
        <f>IF($B50="","",E50-F50)</f>
        <v/>
      </c>
      <c r="H50" s="2">
        <f>IF($B50="","",SUMIFS('Matchs'!$L$2:$L$101,'Matchs'!$G$2:$G$101,$C50,'Matchs'!$P$2:$P$101,"Terminé")+SUMIFS('Matchs'!$M$2:$M$101,'Matchs'!$I$2:$I$101,$C50,'Matchs'!$P$2:$P$101,"Terminé"))</f>
        <v/>
      </c>
      <c r="I50" s="2">
        <f>IF($B50="","",SUMIFS('Matchs'!$M$2:$M$101,'Matchs'!$G$2:$G$101,$C50,'Matchs'!$P$2:$P$101,"Terminé")+SUMIFS('Matchs'!$L$2:$L$101,'Matchs'!$I$2:$I$101,$C50,'Matchs'!$P$2:$P$101,"Terminé"))</f>
        <v/>
      </c>
      <c r="J50" s="2">
        <f>IF($B50="","",H50-I50)</f>
        <v/>
      </c>
      <c r="K50" s="2">
        <f>IF($B50="","",F50*2)</f>
        <v/>
      </c>
      <c r="L50" s="9">
        <f>IF($B50="","",IFERROR(F50/E50,0))</f>
        <v/>
      </c>
      <c r="M50" s="2">
        <f>IF($B50="","",IF(K50&gt;=4,"Qualifié","À confirmer"))</f>
        <v/>
      </c>
    </row>
    <row r="51">
      <c r="A51" s="6">
        <f>IF($B51="","",1+COUNTIFS($D$2:$D$101,D51,$K$2:$K$101,"&gt;"&amp;K51))</f>
        <v/>
      </c>
      <c r="B51" s="6">
        <f>IF('Participants'!$A51="","",'Participants'!$A51)</f>
        <v/>
      </c>
      <c r="C51" s="6">
        <f>IF($B51="","",IFERROR(VLOOKUP($B51,'Participants'!$A$2:$L$101,3,FALSE),""))</f>
        <v/>
      </c>
      <c r="D51" s="6">
        <f>IF($B51="","",IFERROR(VLOOKUP($B51,'Participants'!$A$2:$L$101,9,FALSE),""))</f>
        <v/>
      </c>
      <c r="E51" s="6">
        <f>IF($B51="","",COUNTIFS('Matchs'!$G$2:$G$101,$C51,'Matchs'!$P$2:$P$101,"Terminé")+COUNTIFS('Matchs'!$I$2:$I$101,$C51,'Matchs'!$P$2:$P$101,"Terminé"))</f>
        <v/>
      </c>
      <c r="F51" s="6">
        <f>IF($B51="","",COUNTIF('Matchs'!$N$2:$N$101,$C51))</f>
        <v/>
      </c>
      <c r="G51" s="6">
        <f>IF($B51="","",E51-F51)</f>
        <v/>
      </c>
      <c r="H51" s="6">
        <f>IF($B51="","",SUMIFS('Matchs'!$L$2:$L$101,'Matchs'!$G$2:$G$101,$C51,'Matchs'!$P$2:$P$101,"Terminé")+SUMIFS('Matchs'!$M$2:$M$101,'Matchs'!$I$2:$I$101,$C51,'Matchs'!$P$2:$P$101,"Terminé"))</f>
        <v/>
      </c>
      <c r="I51" s="6">
        <f>IF($B51="","",SUMIFS('Matchs'!$M$2:$M$101,'Matchs'!$G$2:$G$101,$C51,'Matchs'!$P$2:$P$101,"Terminé")+SUMIFS('Matchs'!$L$2:$L$101,'Matchs'!$I$2:$I$101,$C51,'Matchs'!$P$2:$P$101,"Terminé"))</f>
        <v/>
      </c>
      <c r="J51" s="6">
        <f>IF($B51="","",H51-I51)</f>
        <v/>
      </c>
      <c r="K51" s="6">
        <f>IF($B51="","",F51*2)</f>
        <v/>
      </c>
      <c r="L51" s="11">
        <f>IF($B51="","",IFERROR(F51/E51,0))</f>
        <v/>
      </c>
      <c r="M51" s="6">
        <f>IF($B51="","",IF(K51&gt;=4,"Qualifié","À confirmer"))</f>
        <v/>
      </c>
    </row>
    <row r="52">
      <c r="A52" s="2">
        <f>IF($B52="","",1+COUNTIFS($D$2:$D$101,D52,$K$2:$K$101,"&gt;"&amp;K52))</f>
        <v/>
      </c>
      <c r="B52" s="2">
        <f>IF('Participants'!$A52="","",'Participants'!$A52)</f>
        <v/>
      </c>
      <c r="C52" s="2">
        <f>IF($B52="","",IFERROR(VLOOKUP($B52,'Participants'!$A$2:$L$101,3,FALSE),""))</f>
        <v/>
      </c>
      <c r="D52" s="2">
        <f>IF($B52="","",IFERROR(VLOOKUP($B52,'Participants'!$A$2:$L$101,9,FALSE),""))</f>
        <v/>
      </c>
      <c r="E52" s="2">
        <f>IF($B52="","",COUNTIFS('Matchs'!$G$2:$G$101,$C52,'Matchs'!$P$2:$P$101,"Terminé")+COUNTIFS('Matchs'!$I$2:$I$101,$C52,'Matchs'!$P$2:$P$101,"Terminé"))</f>
        <v/>
      </c>
      <c r="F52" s="2">
        <f>IF($B52="","",COUNTIF('Matchs'!$N$2:$N$101,$C52))</f>
        <v/>
      </c>
      <c r="G52" s="2">
        <f>IF($B52="","",E52-F52)</f>
        <v/>
      </c>
      <c r="H52" s="2">
        <f>IF($B52="","",SUMIFS('Matchs'!$L$2:$L$101,'Matchs'!$G$2:$G$101,$C52,'Matchs'!$P$2:$P$101,"Terminé")+SUMIFS('Matchs'!$M$2:$M$101,'Matchs'!$I$2:$I$101,$C52,'Matchs'!$P$2:$P$101,"Terminé"))</f>
        <v/>
      </c>
      <c r="I52" s="2">
        <f>IF($B52="","",SUMIFS('Matchs'!$M$2:$M$101,'Matchs'!$G$2:$G$101,$C52,'Matchs'!$P$2:$P$101,"Terminé")+SUMIFS('Matchs'!$L$2:$L$101,'Matchs'!$I$2:$I$101,$C52,'Matchs'!$P$2:$P$101,"Terminé"))</f>
        <v/>
      </c>
      <c r="J52" s="2">
        <f>IF($B52="","",H52-I52)</f>
        <v/>
      </c>
      <c r="K52" s="2">
        <f>IF($B52="","",F52*2)</f>
        <v/>
      </c>
      <c r="L52" s="9">
        <f>IF($B52="","",IFERROR(F52/E52,0))</f>
        <v/>
      </c>
      <c r="M52" s="2">
        <f>IF($B52="","",IF(K52&gt;=4,"Qualifié","À confirmer"))</f>
        <v/>
      </c>
    </row>
    <row r="53">
      <c r="A53" s="6">
        <f>IF($B53="","",1+COUNTIFS($D$2:$D$101,D53,$K$2:$K$101,"&gt;"&amp;K53))</f>
        <v/>
      </c>
      <c r="B53" s="6">
        <f>IF('Participants'!$A53="","",'Participants'!$A53)</f>
        <v/>
      </c>
      <c r="C53" s="6">
        <f>IF($B53="","",IFERROR(VLOOKUP($B53,'Participants'!$A$2:$L$101,3,FALSE),""))</f>
        <v/>
      </c>
      <c r="D53" s="6">
        <f>IF($B53="","",IFERROR(VLOOKUP($B53,'Participants'!$A$2:$L$101,9,FALSE),""))</f>
        <v/>
      </c>
      <c r="E53" s="6">
        <f>IF($B53="","",COUNTIFS('Matchs'!$G$2:$G$101,$C53,'Matchs'!$P$2:$P$101,"Terminé")+COUNTIFS('Matchs'!$I$2:$I$101,$C53,'Matchs'!$P$2:$P$101,"Terminé"))</f>
        <v/>
      </c>
      <c r="F53" s="6">
        <f>IF($B53="","",COUNTIF('Matchs'!$N$2:$N$101,$C53))</f>
        <v/>
      </c>
      <c r="G53" s="6">
        <f>IF($B53="","",E53-F53)</f>
        <v/>
      </c>
      <c r="H53" s="6">
        <f>IF($B53="","",SUMIFS('Matchs'!$L$2:$L$101,'Matchs'!$G$2:$G$101,$C53,'Matchs'!$P$2:$P$101,"Terminé")+SUMIFS('Matchs'!$M$2:$M$101,'Matchs'!$I$2:$I$101,$C53,'Matchs'!$P$2:$P$101,"Terminé"))</f>
        <v/>
      </c>
      <c r="I53" s="6">
        <f>IF($B53="","",SUMIFS('Matchs'!$M$2:$M$101,'Matchs'!$G$2:$G$101,$C53,'Matchs'!$P$2:$P$101,"Terminé")+SUMIFS('Matchs'!$L$2:$L$101,'Matchs'!$I$2:$I$101,$C53,'Matchs'!$P$2:$P$101,"Terminé"))</f>
        <v/>
      </c>
      <c r="J53" s="6">
        <f>IF($B53="","",H53-I53)</f>
        <v/>
      </c>
      <c r="K53" s="6">
        <f>IF($B53="","",F53*2)</f>
        <v/>
      </c>
      <c r="L53" s="11">
        <f>IF($B53="","",IFERROR(F53/E53,0))</f>
        <v/>
      </c>
      <c r="M53" s="6">
        <f>IF($B53="","",IF(K53&gt;=4,"Qualifié","À confirmer"))</f>
        <v/>
      </c>
    </row>
    <row r="54">
      <c r="A54" s="2">
        <f>IF($B54="","",1+COUNTIFS($D$2:$D$101,D54,$K$2:$K$101,"&gt;"&amp;K54))</f>
        <v/>
      </c>
      <c r="B54" s="2">
        <f>IF('Participants'!$A54="","",'Participants'!$A54)</f>
        <v/>
      </c>
      <c r="C54" s="2">
        <f>IF($B54="","",IFERROR(VLOOKUP($B54,'Participants'!$A$2:$L$101,3,FALSE),""))</f>
        <v/>
      </c>
      <c r="D54" s="2">
        <f>IF($B54="","",IFERROR(VLOOKUP($B54,'Participants'!$A$2:$L$101,9,FALSE),""))</f>
        <v/>
      </c>
      <c r="E54" s="2">
        <f>IF($B54="","",COUNTIFS('Matchs'!$G$2:$G$101,$C54,'Matchs'!$P$2:$P$101,"Terminé")+COUNTIFS('Matchs'!$I$2:$I$101,$C54,'Matchs'!$P$2:$P$101,"Terminé"))</f>
        <v/>
      </c>
      <c r="F54" s="2">
        <f>IF($B54="","",COUNTIF('Matchs'!$N$2:$N$101,$C54))</f>
        <v/>
      </c>
      <c r="G54" s="2">
        <f>IF($B54="","",E54-F54)</f>
        <v/>
      </c>
      <c r="H54" s="2">
        <f>IF($B54="","",SUMIFS('Matchs'!$L$2:$L$101,'Matchs'!$G$2:$G$101,$C54,'Matchs'!$P$2:$P$101,"Terminé")+SUMIFS('Matchs'!$M$2:$M$101,'Matchs'!$I$2:$I$101,$C54,'Matchs'!$P$2:$P$101,"Terminé"))</f>
        <v/>
      </c>
      <c r="I54" s="2">
        <f>IF($B54="","",SUMIFS('Matchs'!$M$2:$M$101,'Matchs'!$G$2:$G$101,$C54,'Matchs'!$P$2:$P$101,"Terminé")+SUMIFS('Matchs'!$L$2:$L$101,'Matchs'!$I$2:$I$101,$C54,'Matchs'!$P$2:$P$101,"Terminé"))</f>
        <v/>
      </c>
      <c r="J54" s="2">
        <f>IF($B54="","",H54-I54)</f>
        <v/>
      </c>
      <c r="K54" s="2">
        <f>IF($B54="","",F54*2)</f>
        <v/>
      </c>
      <c r="L54" s="9">
        <f>IF($B54="","",IFERROR(F54/E54,0))</f>
        <v/>
      </c>
      <c r="M54" s="2">
        <f>IF($B54="","",IF(K54&gt;=4,"Qualifié","À confirmer"))</f>
        <v/>
      </c>
    </row>
    <row r="55">
      <c r="A55" s="6">
        <f>IF($B55="","",1+COUNTIFS($D$2:$D$101,D55,$K$2:$K$101,"&gt;"&amp;K55))</f>
        <v/>
      </c>
      <c r="B55" s="6">
        <f>IF('Participants'!$A55="","",'Participants'!$A55)</f>
        <v/>
      </c>
      <c r="C55" s="6">
        <f>IF($B55="","",IFERROR(VLOOKUP($B55,'Participants'!$A$2:$L$101,3,FALSE),""))</f>
        <v/>
      </c>
      <c r="D55" s="6">
        <f>IF($B55="","",IFERROR(VLOOKUP($B55,'Participants'!$A$2:$L$101,9,FALSE),""))</f>
        <v/>
      </c>
      <c r="E55" s="6">
        <f>IF($B55="","",COUNTIFS('Matchs'!$G$2:$G$101,$C55,'Matchs'!$P$2:$P$101,"Terminé")+COUNTIFS('Matchs'!$I$2:$I$101,$C55,'Matchs'!$P$2:$P$101,"Terminé"))</f>
        <v/>
      </c>
      <c r="F55" s="6">
        <f>IF($B55="","",COUNTIF('Matchs'!$N$2:$N$101,$C55))</f>
        <v/>
      </c>
      <c r="G55" s="6">
        <f>IF($B55="","",E55-F55)</f>
        <v/>
      </c>
      <c r="H55" s="6">
        <f>IF($B55="","",SUMIFS('Matchs'!$L$2:$L$101,'Matchs'!$G$2:$G$101,$C55,'Matchs'!$P$2:$P$101,"Terminé")+SUMIFS('Matchs'!$M$2:$M$101,'Matchs'!$I$2:$I$101,$C55,'Matchs'!$P$2:$P$101,"Terminé"))</f>
        <v/>
      </c>
      <c r="I55" s="6">
        <f>IF($B55="","",SUMIFS('Matchs'!$M$2:$M$101,'Matchs'!$G$2:$G$101,$C55,'Matchs'!$P$2:$P$101,"Terminé")+SUMIFS('Matchs'!$L$2:$L$101,'Matchs'!$I$2:$I$101,$C55,'Matchs'!$P$2:$P$101,"Terminé"))</f>
        <v/>
      </c>
      <c r="J55" s="6">
        <f>IF($B55="","",H55-I55)</f>
        <v/>
      </c>
      <c r="K55" s="6">
        <f>IF($B55="","",F55*2)</f>
        <v/>
      </c>
      <c r="L55" s="11">
        <f>IF($B55="","",IFERROR(F55/E55,0))</f>
        <v/>
      </c>
      <c r="M55" s="6">
        <f>IF($B55="","",IF(K55&gt;=4,"Qualifié","À confirmer"))</f>
        <v/>
      </c>
    </row>
    <row r="56">
      <c r="A56" s="2">
        <f>IF($B56="","",1+COUNTIFS($D$2:$D$101,D56,$K$2:$K$101,"&gt;"&amp;K56))</f>
        <v/>
      </c>
      <c r="B56" s="2">
        <f>IF('Participants'!$A56="","",'Participants'!$A56)</f>
        <v/>
      </c>
      <c r="C56" s="2">
        <f>IF($B56="","",IFERROR(VLOOKUP($B56,'Participants'!$A$2:$L$101,3,FALSE),""))</f>
        <v/>
      </c>
      <c r="D56" s="2">
        <f>IF($B56="","",IFERROR(VLOOKUP($B56,'Participants'!$A$2:$L$101,9,FALSE),""))</f>
        <v/>
      </c>
      <c r="E56" s="2">
        <f>IF($B56="","",COUNTIFS('Matchs'!$G$2:$G$101,$C56,'Matchs'!$P$2:$P$101,"Terminé")+COUNTIFS('Matchs'!$I$2:$I$101,$C56,'Matchs'!$P$2:$P$101,"Terminé"))</f>
        <v/>
      </c>
      <c r="F56" s="2">
        <f>IF($B56="","",COUNTIF('Matchs'!$N$2:$N$101,$C56))</f>
        <v/>
      </c>
      <c r="G56" s="2">
        <f>IF($B56="","",E56-F56)</f>
        <v/>
      </c>
      <c r="H56" s="2">
        <f>IF($B56="","",SUMIFS('Matchs'!$L$2:$L$101,'Matchs'!$G$2:$G$101,$C56,'Matchs'!$P$2:$P$101,"Terminé")+SUMIFS('Matchs'!$M$2:$M$101,'Matchs'!$I$2:$I$101,$C56,'Matchs'!$P$2:$P$101,"Terminé"))</f>
        <v/>
      </c>
      <c r="I56" s="2">
        <f>IF($B56="","",SUMIFS('Matchs'!$M$2:$M$101,'Matchs'!$G$2:$G$101,$C56,'Matchs'!$P$2:$P$101,"Terminé")+SUMIFS('Matchs'!$L$2:$L$101,'Matchs'!$I$2:$I$101,$C56,'Matchs'!$P$2:$P$101,"Terminé"))</f>
        <v/>
      </c>
      <c r="J56" s="2">
        <f>IF($B56="","",H56-I56)</f>
        <v/>
      </c>
      <c r="K56" s="2">
        <f>IF($B56="","",F56*2)</f>
        <v/>
      </c>
      <c r="L56" s="9">
        <f>IF($B56="","",IFERROR(F56/E56,0))</f>
        <v/>
      </c>
      <c r="M56" s="2">
        <f>IF($B56="","",IF(K56&gt;=4,"Qualifié","À confirmer"))</f>
        <v/>
      </c>
    </row>
    <row r="57">
      <c r="A57" s="6">
        <f>IF($B57="","",1+COUNTIFS($D$2:$D$101,D57,$K$2:$K$101,"&gt;"&amp;K57))</f>
        <v/>
      </c>
      <c r="B57" s="6">
        <f>IF('Participants'!$A57="","",'Participants'!$A57)</f>
        <v/>
      </c>
      <c r="C57" s="6">
        <f>IF($B57="","",IFERROR(VLOOKUP($B57,'Participants'!$A$2:$L$101,3,FALSE),""))</f>
        <v/>
      </c>
      <c r="D57" s="6">
        <f>IF($B57="","",IFERROR(VLOOKUP($B57,'Participants'!$A$2:$L$101,9,FALSE),""))</f>
        <v/>
      </c>
      <c r="E57" s="6">
        <f>IF($B57="","",COUNTIFS('Matchs'!$G$2:$G$101,$C57,'Matchs'!$P$2:$P$101,"Terminé")+COUNTIFS('Matchs'!$I$2:$I$101,$C57,'Matchs'!$P$2:$P$101,"Terminé"))</f>
        <v/>
      </c>
      <c r="F57" s="6">
        <f>IF($B57="","",COUNTIF('Matchs'!$N$2:$N$101,$C57))</f>
        <v/>
      </c>
      <c r="G57" s="6">
        <f>IF($B57="","",E57-F57)</f>
        <v/>
      </c>
      <c r="H57" s="6">
        <f>IF($B57="","",SUMIFS('Matchs'!$L$2:$L$101,'Matchs'!$G$2:$G$101,$C57,'Matchs'!$P$2:$P$101,"Terminé")+SUMIFS('Matchs'!$M$2:$M$101,'Matchs'!$I$2:$I$101,$C57,'Matchs'!$P$2:$P$101,"Terminé"))</f>
        <v/>
      </c>
      <c r="I57" s="6">
        <f>IF($B57="","",SUMIFS('Matchs'!$M$2:$M$101,'Matchs'!$G$2:$G$101,$C57,'Matchs'!$P$2:$P$101,"Terminé")+SUMIFS('Matchs'!$L$2:$L$101,'Matchs'!$I$2:$I$101,$C57,'Matchs'!$P$2:$P$101,"Terminé"))</f>
        <v/>
      </c>
      <c r="J57" s="6">
        <f>IF($B57="","",H57-I57)</f>
        <v/>
      </c>
      <c r="K57" s="6">
        <f>IF($B57="","",F57*2)</f>
        <v/>
      </c>
      <c r="L57" s="11">
        <f>IF($B57="","",IFERROR(F57/E57,0))</f>
        <v/>
      </c>
      <c r="M57" s="6">
        <f>IF($B57="","",IF(K57&gt;=4,"Qualifié","À confirmer"))</f>
        <v/>
      </c>
    </row>
    <row r="58">
      <c r="A58" s="2">
        <f>IF($B58="","",1+COUNTIFS($D$2:$D$101,D58,$K$2:$K$101,"&gt;"&amp;K58))</f>
        <v/>
      </c>
      <c r="B58" s="2">
        <f>IF('Participants'!$A58="","",'Participants'!$A58)</f>
        <v/>
      </c>
      <c r="C58" s="2">
        <f>IF($B58="","",IFERROR(VLOOKUP($B58,'Participants'!$A$2:$L$101,3,FALSE),""))</f>
        <v/>
      </c>
      <c r="D58" s="2">
        <f>IF($B58="","",IFERROR(VLOOKUP($B58,'Participants'!$A$2:$L$101,9,FALSE),""))</f>
        <v/>
      </c>
      <c r="E58" s="2">
        <f>IF($B58="","",COUNTIFS('Matchs'!$G$2:$G$101,$C58,'Matchs'!$P$2:$P$101,"Terminé")+COUNTIFS('Matchs'!$I$2:$I$101,$C58,'Matchs'!$P$2:$P$101,"Terminé"))</f>
        <v/>
      </c>
      <c r="F58" s="2">
        <f>IF($B58="","",COUNTIF('Matchs'!$N$2:$N$101,$C58))</f>
        <v/>
      </c>
      <c r="G58" s="2">
        <f>IF($B58="","",E58-F58)</f>
        <v/>
      </c>
      <c r="H58" s="2">
        <f>IF($B58="","",SUMIFS('Matchs'!$L$2:$L$101,'Matchs'!$G$2:$G$101,$C58,'Matchs'!$P$2:$P$101,"Terminé")+SUMIFS('Matchs'!$M$2:$M$101,'Matchs'!$I$2:$I$101,$C58,'Matchs'!$P$2:$P$101,"Terminé"))</f>
        <v/>
      </c>
      <c r="I58" s="2">
        <f>IF($B58="","",SUMIFS('Matchs'!$M$2:$M$101,'Matchs'!$G$2:$G$101,$C58,'Matchs'!$P$2:$P$101,"Terminé")+SUMIFS('Matchs'!$L$2:$L$101,'Matchs'!$I$2:$I$101,$C58,'Matchs'!$P$2:$P$101,"Terminé"))</f>
        <v/>
      </c>
      <c r="J58" s="2">
        <f>IF($B58="","",H58-I58)</f>
        <v/>
      </c>
      <c r="K58" s="2">
        <f>IF($B58="","",F58*2)</f>
        <v/>
      </c>
      <c r="L58" s="9">
        <f>IF($B58="","",IFERROR(F58/E58,0))</f>
        <v/>
      </c>
      <c r="M58" s="2">
        <f>IF($B58="","",IF(K58&gt;=4,"Qualifié","À confirmer"))</f>
        <v/>
      </c>
    </row>
    <row r="59">
      <c r="A59" s="6">
        <f>IF($B59="","",1+COUNTIFS($D$2:$D$101,D59,$K$2:$K$101,"&gt;"&amp;K59))</f>
        <v/>
      </c>
      <c r="B59" s="6">
        <f>IF('Participants'!$A59="","",'Participants'!$A59)</f>
        <v/>
      </c>
      <c r="C59" s="6">
        <f>IF($B59="","",IFERROR(VLOOKUP($B59,'Participants'!$A$2:$L$101,3,FALSE),""))</f>
        <v/>
      </c>
      <c r="D59" s="6">
        <f>IF($B59="","",IFERROR(VLOOKUP($B59,'Participants'!$A$2:$L$101,9,FALSE),""))</f>
        <v/>
      </c>
      <c r="E59" s="6">
        <f>IF($B59="","",COUNTIFS('Matchs'!$G$2:$G$101,$C59,'Matchs'!$P$2:$P$101,"Terminé")+COUNTIFS('Matchs'!$I$2:$I$101,$C59,'Matchs'!$P$2:$P$101,"Terminé"))</f>
        <v/>
      </c>
      <c r="F59" s="6">
        <f>IF($B59="","",COUNTIF('Matchs'!$N$2:$N$101,$C59))</f>
        <v/>
      </c>
      <c r="G59" s="6">
        <f>IF($B59="","",E59-F59)</f>
        <v/>
      </c>
      <c r="H59" s="6">
        <f>IF($B59="","",SUMIFS('Matchs'!$L$2:$L$101,'Matchs'!$G$2:$G$101,$C59,'Matchs'!$P$2:$P$101,"Terminé")+SUMIFS('Matchs'!$M$2:$M$101,'Matchs'!$I$2:$I$101,$C59,'Matchs'!$P$2:$P$101,"Terminé"))</f>
        <v/>
      </c>
      <c r="I59" s="6">
        <f>IF($B59="","",SUMIFS('Matchs'!$M$2:$M$101,'Matchs'!$G$2:$G$101,$C59,'Matchs'!$P$2:$P$101,"Terminé")+SUMIFS('Matchs'!$L$2:$L$101,'Matchs'!$I$2:$I$101,$C59,'Matchs'!$P$2:$P$101,"Terminé"))</f>
        <v/>
      </c>
      <c r="J59" s="6">
        <f>IF($B59="","",H59-I59)</f>
        <v/>
      </c>
      <c r="K59" s="6">
        <f>IF($B59="","",F59*2)</f>
        <v/>
      </c>
      <c r="L59" s="11">
        <f>IF($B59="","",IFERROR(F59/E59,0))</f>
        <v/>
      </c>
      <c r="M59" s="6">
        <f>IF($B59="","",IF(K59&gt;=4,"Qualifié","À confirmer"))</f>
        <v/>
      </c>
    </row>
    <row r="60">
      <c r="A60" s="2">
        <f>IF($B60="","",1+COUNTIFS($D$2:$D$101,D60,$K$2:$K$101,"&gt;"&amp;K60))</f>
        <v/>
      </c>
      <c r="B60" s="2">
        <f>IF('Participants'!$A60="","",'Participants'!$A60)</f>
        <v/>
      </c>
      <c r="C60" s="2">
        <f>IF($B60="","",IFERROR(VLOOKUP($B60,'Participants'!$A$2:$L$101,3,FALSE),""))</f>
        <v/>
      </c>
      <c r="D60" s="2">
        <f>IF($B60="","",IFERROR(VLOOKUP($B60,'Participants'!$A$2:$L$101,9,FALSE),""))</f>
        <v/>
      </c>
      <c r="E60" s="2">
        <f>IF($B60="","",COUNTIFS('Matchs'!$G$2:$G$101,$C60,'Matchs'!$P$2:$P$101,"Terminé")+COUNTIFS('Matchs'!$I$2:$I$101,$C60,'Matchs'!$P$2:$P$101,"Terminé"))</f>
        <v/>
      </c>
      <c r="F60" s="2">
        <f>IF($B60="","",COUNTIF('Matchs'!$N$2:$N$101,$C60))</f>
        <v/>
      </c>
      <c r="G60" s="2">
        <f>IF($B60="","",E60-F60)</f>
        <v/>
      </c>
      <c r="H60" s="2">
        <f>IF($B60="","",SUMIFS('Matchs'!$L$2:$L$101,'Matchs'!$G$2:$G$101,$C60,'Matchs'!$P$2:$P$101,"Terminé")+SUMIFS('Matchs'!$M$2:$M$101,'Matchs'!$I$2:$I$101,$C60,'Matchs'!$P$2:$P$101,"Terminé"))</f>
        <v/>
      </c>
      <c r="I60" s="2">
        <f>IF($B60="","",SUMIFS('Matchs'!$M$2:$M$101,'Matchs'!$G$2:$G$101,$C60,'Matchs'!$P$2:$P$101,"Terminé")+SUMIFS('Matchs'!$L$2:$L$101,'Matchs'!$I$2:$I$101,$C60,'Matchs'!$P$2:$P$101,"Terminé"))</f>
        <v/>
      </c>
      <c r="J60" s="2">
        <f>IF($B60="","",H60-I60)</f>
        <v/>
      </c>
      <c r="K60" s="2">
        <f>IF($B60="","",F60*2)</f>
        <v/>
      </c>
      <c r="L60" s="9">
        <f>IF($B60="","",IFERROR(F60/E60,0))</f>
        <v/>
      </c>
      <c r="M60" s="2">
        <f>IF($B60="","",IF(K60&gt;=4,"Qualifié","À confirmer"))</f>
        <v/>
      </c>
    </row>
    <row r="61">
      <c r="A61" s="6">
        <f>IF($B61="","",1+COUNTIFS($D$2:$D$101,D61,$K$2:$K$101,"&gt;"&amp;K61))</f>
        <v/>
      </c>
      <c r="B61" s="6">
        <f>IF('Participants'!$A61="","",'Participants'!$A61)</f>
        <v/>
      </c>
      <c r="C61" s="6">
        <f>IF($B61="","",IFERROR(VLOOKUP($B61,'Participants'!$A$2:$L$101,3,FALSE),""))</f>
        <v/>
      </c>
      <c r="D61" s="6">
        <f>IF($B61="","",IFERROR(VLOOKUP($B61,'Participants'!$A$2:$L$101,9,FALSE),""))</f>
        <v/>
      </c>
      <c r="E61" s="6">
        <f>IF($B61="","",COUNTIFS('Matchs'!$G$2:$G$101,$C61,'Matchs'!$P$2:$P$101,"Terminé")+COUNTIFS('Matchs'!$I$2:$I$101,$C61,'Matchs'!$P$2:$P$101,"Terminé"))</f>
        <v/>
      </c>
      <c r="F61" s="6">
        <f>IF($B61="","",COUNTIF('Matchs'!$N$2:$N$101,$C61))</f>
        <v/>
      </c>
      <c r="G61" s="6">
        <f>IF($B61="","",E61-F61)</f>
        <v/>
      </c>
      <c r="H61" s="6">
        <f>IF($B61="","",SUMIFS('Matchs'!$L$2:$L$101,'Matchs'!$G$2:$G$101,$C61,'Matchs'!$P$2:$P$101,"Terminé")+SUMIFS('Matchs'!$M$2:$M$101,'Matchs'!$I$2:$I$101,$C61,'Matchs'!$P$2:$P$101,"Terminé"))</f>
        <v/>
      </c>
      <c r="I61" s="6">
        <f>IF($B61="","",SUMIFS('Matchs'!$M$2:$M$101,'Matchs'!$G$2:$G$101,$C61,'Matchs'!$P$2:$P$101,"Terminé")+SUMIFS('Matchs'!$L$2:$L$101,'Matchs'!$I$2:$I$101,$C61,'Matchs'!$P$2:$P$101,"Terminé"))</f>
        <v/>
      </c>
      <c r="J61" s="6">
        <f>IF($B61="","",H61-I61)</f>
        <v/>
      </c>
      <c r="K61" s="6">
        <f>IF($B61="","",F61*2)</f>
        <v/>
      </c>
      <c r="L61" s="11">
        <f>IF($B61="","",IFERROR(F61/E61,0))</f>
        <v/>
      </c>
      <c r="M61" s="6">
        <f>IF($B61="","",IF(K61&gt;=4,"Qualifié","À confirmer"))</f>
        <v/>
      </c>
    </row>
    <row r="62">
      <c r="A62" s="2">
        <f>IF($B62="","",1+COUNTIFS($D$2:$D$101,D62,$K$2:$K$101,"&gt;"&amp;K62))</f>
        <v/>
      </c>
      <c r="B62" s="2">
        <f>IF('Participants'!$A62="","",'Participants'!$A62)</f>
        <v/>
      </c>
      <c r="C62" s="2">
        <f>IF($B62="","",IFERROR(VLOOKUP($B62,'Participants'!$A$2:$L$101,3,FALSE),""))</f>
        <v/>
      </c>
      <c r="D62" s="2">
        <f>IF($B62="","",IFERROR(VLOOKUP($B62,'Participants'!$A$2:$L$101,9,FALSE),""))</f>
        <v/>
      </c>
      <c r="E62" s="2">
        <f>IF($B62="","",COUNTIFS('Matchs'!$G$2:$G$101,$C62,'Matchs'!$P$2:$P$101,"Terminé")+COUNTIFS('Matchs'!$I$2:$I$101,$C62,'Matchs'!$P$2:$P$101,"Terminé"))</f>
        <v/>
      </c>
      <c r="F62" s="2">
        <f>IF($B62="","",COUNTIF('Matchs'!$N$2:$N$101,$C62))</f>
        <v/>
      </c>
      <c r="G62" s="2">
        <f>IF($B62="","",E62-F62)</f>
        <v/>
      </c>
      <c r="H62" s="2">
        <f>IF($B62="","",SUMIFS('Matchs'!$L$2:$L$101,'Matchs'!$G$2:$G$101,$C62,'Matchs'!$P$2:$P$101,"Terminé")+SUMIFS('Matchs'!$M$2:$M$101,'Matchs'!$I$2:$I$101,$C62,'Matchs'!$P$2:$P$101,"Terminé"))</f>
        <v/>
      </c>
      <c r="I62" s="2">
        <f>IF($B62="","",SUMIFS('Matchs'!$M$2:$M$101,'Matchs'!$G$2:$G$101,$C62,'Matchs'!$P$2:$P$101,"Terminé")+SUMIFS('Matchs'!$L$2:$L$101,'Matchs'!$I$2:$I$101,$C62,'Matchs'!$P$2:$P$101,"Terminé"))</f>
        <v/>
      </c>
      <c r="J62" s="2">
        <f>IF($B62="","",H62-I62)</f>
        <v/>
      </c>
      <c r="K62" s="2">
        <f>IF($B62="","",F62*2)</f>
        <v/>
      </c>
      <c r="L62" s="9">
        <f>IF($B62="","",IFERROR(F62/E62,0))</f>
        <v/>
      </c>
      <c r="M62" s="2">
        <f>IF($B62="","",IF(K62&gt;=4,"Qualifié","À confirmer"))</f>
        <v/>
      </c>
    </row>
    <row r="63">
      <c r="A63" s="6">
        <f>IF($B63="","",1+COUNTIFS($D$2:$D$101,D63,$K$2:$K$101,"&gt;"&amp;K63))</f>
        <v/>
      </c>
      <c r="B63" s="6">
        <f>IF('Participants'!$A63="","",'Participants'!$A63)</f>
        <v/>
      </c>
      <c r="C63" s="6">
        <f>IF($B63="","",IFERROR(VLOOKUP($B63,'Participants'!$A$2:$L$101,3,FALSE),""))</f>
        <v/>
      </c>
      <c r="D63" s="6">
        <f>IF($B63="","",IFERROR(VLOOKUP($B63,'Participants'!$A$2:$L$101,9,FALSE),""))</f>
        <v/>
      </c>
      <c r="E63" s="6">
        <f>IF($B63="","",COUNTIFS('Matchs'!$G$2:$G$101,$C63,'Matchs'!$P$2:$P$101,"Terminé")+COUNTIFS('Matchs'!$I$2:$I$101,$C63,'Matchs'!$P$2:$P$101,"Terminé"))</f>
        <v/>
      </c>
      <c r="F63" s="6">
        <f>IF($B63="","",COUNTIF('Matchs'!$N$2:$N$101,$C63))</f>
        <v/>
      </c>
      <c r="G63" s="6">
        <f>IF($B63="","",E63-F63)</f>
        <v/>
      </c>
      <c r="H63" s="6">
        <f>IF($B63="","",SUMIFS('Matchs'!$L$2:$L$101,'Matchs'!$G$2:$G$101,$C63,'Matchs'!$P$2:$P$101,"Terminé")+SUMIFS('Matchs'!$M$2:$M$101,'Matchs'!$I$2:$I$101,$C63,'Matchs'!$P$2:$P$101,"Terminé"))</f>
        <v/>
      </c>
      <c r="I63" s="6">
        <f>IF($B63="","",SUMIFS('Matchs'!$M$2:$M$101,'Matchs'!$G$2:$G$101,$C63,'Matchs'!$P$2:$P$101,"Terminé")+SUMIFS('Matchs'!$L$2:$L$101,'Matchs'!$I$2:$I$101,$C63,'Matchs'!$P$2:$P$101,"Terminé"))</f>
        <v/>
      </c>
      <c r="J63" s="6">
        <f>IF($B63="","",H63-I63)</f>
        <v/>
      </c>
      <c r="K63" s="6">
        <f>IF($B63="","",F63*2)</f>
        <v/>
      </c>
      <c r="L63" s="11">
        <f>IF($B63="","",IFERROR(F63/E63,0))</f>
        <v/>
      </c>
      <c r="M63" s="6">
        <f>IF($B63="","",IF(K63&gt;=4,"Qualifié","À confirmer"))</f>
        <v/>
      </c>
    </row>
    <row r="64">
      <c r="A64" s="2">
        <f>IF($B64="","",1+COUNTIFS($D$2:$D$101,D64,$K$2:$K$101,"&gt;"&amp;K64))</f>
        <v/>
      </c>
      <c r="B64" s="2">
        <f>IF('Participants'!$A64="","",'Participants'!$A64)</f>
        <v/>
      </c>
      <c r="C64" s="2">
        <f>IF($B64="","",IFERROR(VLOOKUP($B64,'Participants'!$A$2:$L$101,3,FALSE),""))</f>
        <v/>
      </c>
      <c r="D64" s="2">
        <f>IF($B64="","",IFERROR(VLOOKUP($B64,'Participants'!$A$2:$L$101,9,FALSE),""))</f>
        <v/>
      </c>
      <c r="E64" s="2">
        <f>IF($B64="","",COUNTIFS('Matchs'!$G$2:$G$101,$C64,'Matchs'!$P$2:$P$101,"Terminé")+COUNTIFS('Matchs'!$I$2:$I$101,$C64,'Matchs'!$P$2:$P$101,"Terminé"))</f>
        <v/>
      </c>
      <c r="F64" s="2">
        <f>IF($B64="","",COUNTIF('Matchs'!$N$2:$N$101,$C64))</f>
        <v/>
      </c>
      <c r="G64" s="2">
        <f>IF($B64="","",E64-F64)</f>
        <v/>
      </c>
      <c r="H64" s="2">
        <f>IF($B64="","",SUMIFS('Matchs'!$L$2:$L$101,'Matchs'!$G$2:$G$101,$C64,'Matchs'!$P$2:$P$101,"Terminé")+SUMIFS('Matchs'!$M$2:$M$101,'Matchs'!$I$2:$I$101,$C64,'Matchs'!$P$2:$P$101,"Terminé"))</f>
        <v/>
      </c>
      <c r="I64" s="2">
        <f>IF($B64="","",SUMIFS('Matchs'!$M$2:$M$101,'Matchs'!$G$2:$G$101,$C64,'Matchs'!$P$2:$P$101,"Terminé")+SUMIFS('Matchs'!$L$2:$L$101,'Matchs'!$I$2:$I$101,$C64,'Matchs'!$P$2:$P$101,"Terminé"))</f>
        <v/>
      </c>
      <c r="J64" s="2">
        <f>IF($B64="","",H64-I64)</f>
        <v/>
      </c>
      <c r="K64" s="2">
        <f>IF($B64="","",F64*2)</f>
        <v/>
      </c>
      <c r="L64" s="9">
        <f>IF($B64="","",IFERROR(F64/E64,0))</f>
        <v/>
      </c>
      <c r="M64" s="2">
        <f>IF($B64="","",IF(K64&gt;=4,"Qualifié","À confirmer"))</f>
        <v/>
      </c>
    </row>
    <row r="65">
      <c r="A65" s="6">
        <f>IF($B65="","",1+COUNTIFS($D$2:$D$101,D65,$K$2:$K$101,"&gt;"&amp;K65))</f>
        <v/>
      </c>
      <c r="B65" s="6">
        <f>IF('Participants'!$A65="","",'Participants'!$A65)</f>
        <v/>
      </c>
      <c r="C65" s="6">
        <f>IF($B65="","",IFERROR(VLOOKUP($B65,'Participants'!$A$2:$L$101,3,FALSE),""))</f>
        <v/>
      </c>
      <c r="D65" s="6">
        <f>IF($B65="","",IFERROR(VLOOKUP($B65,'Participants'!$A$2:$L$101,9,FALSE),""))</f>
        <v/>
      </c>
      <c r="E65" s="6">
        <f>IF($B65="","",COUNTIFS('Matchs'!$G$2:$G$101,$C65,'Matchs'!$P$2:$P$101,"Terminé")+COUNTIFS('Matchs'!$I$2:$I$101,$C65,'Matchs'!$P$2:$P$101,"Terminé"))</f>
        <v/>
      </c>
      <c r="F65" s="6">
        <f>IF($B65="","",COUNTIF('Matchs'!$N$2:$N$101,$C65))</f>
        <v/>
      </c>
      <c r="G65" s="6">
        <f>IF($B65="","",E65-F65)</f>
        <v/>
      </c>
      <c r="H65" s="6">
        <f>IF($B65="","",SUMIFS('Matchs'!$L$2:$L$101,'Matchs'!$G$2:$G$101,$C65,'Matchs'!$P$2:$P$101,"Terminé")+SUMIFS('Matchs'!$M$2:$M$101,'Matchs'!$I$2:$I$101,$C65,'Matchs'!$P$2:$P$101,"Terminé"))</f>
        <v/>
      </c>
      <c r="I65" s="6">
        <f>IF($B65="","",SUMIFS('Matchs'!$M$2:$M$101,'Matchs'!$G$2:$G$101,$C65,'Matchs'!$P$2:$P$101,"Terminé")+SUMIFS('Matchs'!$L$2:$L$101,'Matchs'!$I$2:$I$101,$C65,'Matchs'!$P$2:$P$101,"Terminé"))</f>
        <v/>
      </c>
      <c r="J65" s="6">
        <f>IF($B65="","",H65-I65)</f>
        <v/>
      </c>
      <c r="K65" s="6">
        <f>IF($B65="","",F65*2)</f>
        <v/>
      </c>
      <c r="L65" s="11">
        <f>IF($B65="","",IFERROR(F65/E65,0))</f>
        <v/>
      </c>
      <c r="M65" s="6">
        <f>IF($B65="","",IF(K65&gt;=4,"Qualifié","À confirmer"))</f>
        <v/>
      </c>
    </row>
    <row r="66">
      <c r="A66" s="2">
        <f>IF($B66="","",1+COUNTIFS($D$2:$D$101,D66,$K$2:$K$101,"&gt;"&amp;K66))</f>
        <v/>
      </c>
      <c r="B66" s="2">
        <f>IF('Participants'!$A66="","",'Participants'!$A66)</f>
        <v/>
      </c>
      <c r="C66" s="2">
        <f>IF($B66="","",IFERROR(VLOOKUP($B66,'Participants'!$A$2:$L$101,3,FALSE),""))</f>
        <v/>
      </c>
      <c r="D66" s="2">
        <f>IF($B66="","",IFERROR(VLOOKUP($B66,'Participants'!$A$2:$L$101,9,FALSE),""))</f>
        <v/>
      </c>
      <c r="E66" s="2">
        <f>IF($B66="","",COUNTIFS('Matchs'!$G$2:$G$101,$C66,'Matchs'!$P$2:$P$101,"Terminé")+COUNTIFS('Matchs'!$I$2:$I$101,$C66,'Matchs'!$P$2:$P$101,"Terminé"))</f>
        <v/>
      </c>
      <c r="F66" s="2">
        <f>IF($B66="","",COUNTIF('Matchs'!$N$2:$N$101,$C66))</f>
        <v/>
      </c>
      <c r="G66" s="2">
        <f>IF($B66="","",E66-F66)</f>
        <v/>
      </c>
      <c r="H66" s="2">
        <f>IF($B66="","",SUMIFS('Matchs'!$L$2:$L$101,'Matchs'!$G$2:$G$101,$C66,'Matchs'!$P$2:$P$101,"Terminé")+SUMIFS('Matchs'!$M$2:$M$101,'Matchs'!$I$2:$I$101,$C66,'Matchs'!$P$2:$P$101,"Terminé"))</f>
        <v/>
      </c>
      <c r="I66" s="2">
        <f>IF($B66="","",SUMIFS('Matchs'!$M$2:$M$101,'Matchs'!$G$2:$G$101,$C66,'Matchs'!$P$2:$P$101,"Terminé")+SUMIFS('Matchs'!$L$2:$L$101,'Matchs'!$I$2:$I$101,$C66,'Matchs'!$P$2:$P$101,"Terminé"))</f>
        <v/>
      </c>
      <c r="J66" s="2">
        <f>IF($B66="","",H66-I66)</f>
        <v/>
      </c>
      <c r="K66" s="2">
        <f>IF($B66="","",F66*2)</f>
        <v/>
      </c>
      <c r="L66" s="9">
        <f>IF($B66="","",IFERROR(F66/E66,0))</f>
        <v/>
      </c>
      <c r="M66" s="2">
        <f>IF($B66="","",IF(K66&gt;=4,"Qualifié","À confirmer"))</f>
        <v/>
      </c>
    </row>
    <row r="67">
      <c r="A67" s="6">
        <f>IF($B67="","",1+COUNTIFS($D$2:$D$101,D67,$K$2:$K$101,"&gt;"&amp;K67))</f>
        <v/>
      </c>
      <c r="B67" s="6">
        <f>IF('Participants'!$A67="","",'Participants'!$A67)</f>
        <v/>
      </c>
      <c r="C67" s="6">
        <f>IF($B67="","",IFERROR(VLOOKUP($B67,'Participants'!$A$2:$L$101,3,FALSE),""))</f>
        <v/>
      </c>
      <c r="D67" s="6">
        <f>IF($B67="","",IFERROR(VLOOKUP($B67,'Participants'!$A$2:$L$101,9,FALSE),""))</f>
        <v/>
      </c>
      <c r="E67" s="6">
        <f>IF($B67="","",COUNTIFS('Matchs'!$G$2:$G$101,$C67,'Matchs'!$P$2:$P$101,"Terminé")+COUNTIFS('Matchs'!$I$2:$I$101,$C67,'Matchs'!$P$2:$P$101,"Terminé"))</f>
        <v/>
      </c>
      <c r="F67" s="6">
        <f>IF($B67="","",COUNTIF('Matchs'!$N$2:$N$101,$C67))</f>
        <v/>
      </c>
      <c r="G67" s="6">
        <f>IF($B67="","",E67-F67)</f>
        <v/>
      </c>
      <c r="H67" s="6">
        <f>IF($B67="","",SUMIFS('Matchs'!$L$2:$L$101,'Matchs'!$G$2:$G$101,$C67,'Matchs'!$P$2:$P$101,"Terminé")+SUMIFS('Matchs'!$M$2:$M$101,'Matchs'!$I$2:$I$101,$C67,'Matchs'!$P$2:$P$101,"Terminé"))</f>
        <v/>
      </c>
      <c r="I67" s="6">
        <f>IF($B67="","",SUMIFS('Matchs'!$M$2:$M$101,'Matchs'!$G$2:$G$101,$C67,'Matchs'!$P$2:$P$101,"Terminé")+SUMIFS('Matchs'!$L$2:$L$101,'Matchs'!$I$2:$I$101,$C67,'Matchs'!$P$2:$P$101,"Terminé"))</f>
        <v/>
      </c>
      <c r="J67" s="6">
        <f>IF($B67="","",H67-I67)</f>
        <v/>
      </c>
      <c r="K67" s="6">
        <f>IF($B67="","",F67*2)</f>
        <v/>
      </c>
      <c r="L67" s="11">
        <f>IF($B67="","",IFERROR(F67/E67,0))</f>
        <v/>
      </c>
      <c r="M67" s="6">
        <f>IF($B67="","",IF(K67&gt;=4,"Qualifié","À confirmer"))</f>
        <v/>
      </c>
    </row>
    <row r="68">
      <c r="A68" s="2">
        <f>IF($B68="","",1+COUNTIFS($D$2:$D$101,D68,$K$2:$K$101,"&gt;"&amp;K68))</f>
        <v/>
      </c>
      <c r="B68" s="2">
        <f>IF('Participants'!$A68="","",'Participants'!$A68)</f>
        <v/>
      </c>
      <c r="C68" s="2">
        <f>IF($B68="","",IFERROR(VLOOKUP($B68,'Participants'!$A$2:$L$101,3,FALSE),""))</f>
        <v/>
      </c>
      <c r="D68" s="2">
        <f>IF($B68="","",IFERROR(VLOOKUP($B68,'Participants'!$A$2:$L$101,9,FALSE),""))</f>
        <v/>
      </c>
      <c r="E68" s="2">
        <f>IF($B68="","",COUNTIFS('Matchs'!$G$2:$G$101,$C68,'Matchs'!$P$2:$P$101,"Terminé")+COUNTIFS('Matchs'!$I$2:$I$101,$C68,'Matchs'!$P$2:$P$101,"Terminé"))</f>
        <v/>
      </c>
      <c r="F68" s="2">
        <f>IF($B68="","",COUNTIF('Matchs'!$N$2:$N$101,$C68))</f>
        <v/>
      </c>
      <c r="G68" s="2">
        <f>IF($B68="","",E68-F68)</f>
        <v/>
      </c>
      <c r="H68" s="2">
        <f>IF($B68="","",SUMIFS('Matchs'!$L$2:$L$101,'Matchs'!$G$2:$G$101,$C68,'Matchs'!$P$2:$P$101,"Terminé")+SUMIFS('Matchs'!$M$2:$M$101,'Matchs'!$I$2:$I$101,$C68,'Matchs'!$P$2:$P$101,"Terminé"))</f>
        <v/>
      </c>
      <c r="I68" s="2">
        <f>IF($B68="","",SUMIFS('Matchs'!$M$2:$M$101,'Matchs'!$G$2:$G$101,$C68,'Matchs'!$P$2:$P$101,"Terminé")+SUMIFS('Matchs'!$L$2:$L$101,'Matchs'!$I$2:$I$101,$C68,'Matchs'!$P$2:$P$101,"Terminé"))</f>
        <v/>
      </c>
      <c r="J68" s="2">
        <f>IF($B68="","",H68-I68)</f>
        <v/>
      </c>
      <c r="K68" s="2">
        <f>IF($B68="","",F68*2)</f>
        <v/>
      </c>
      <c r="L68" s="9">
        <f>IF($B68="","",IFERROR(F68/E68,0))</f>
        <v/>
      </c>
      <c r="M68" s="2">
        <f>IF($B68="","",IF(K68&gt;=4,"Qualifié","À confirmer"))</f>
        <v/>
      </c>
    </row>
    <row r="69">
      <c r="A69" s="6">
        <f>IF($B69="","",1+COUNTIFS($D$2:$D$101,D69,$K$2:$K$101,"&gt;"&amp;K69))</f>
        <v/>
      </c>
      <c r="B69" s="6">
        <f>IF('Participants'!$A69="","",'Participants'!$A69)</f>
        <v/>
      </c>
      <c r="C69" s="6">
        <f>IF($B69="","",IFERROR(VLOOKUP($B69,'Participants'!$A$2:$L$101,3,FALSE),""))</f>
        <v/>
      </c>
      <c r="D69" s="6">
        <f>IF($B69="","",IFERROR(VLOOKUP($B69,'Participants'!$A$2:$L$101,9,FALSE),""))</f>
        <v/>
      </c>
      <c r="E69" s="6">
        <f>IF($B69="","",COUNTIFS('Matchs'!$G$2:$G$101,$C69,'Matchs'!$P$2:$P$101,"Terminé")+COUNTIFS('Matchs'!$I$2:$I$101,$C69,'Matchs'!$P$2:$P$101,"Terminé"))</f>
        <v/>
      </c>
      <c r="F69" s="6">
        <f>IF($B69="","",COUNTIF('Matchs'!$N$2:$N$101,$C69))</f>
        <v/>
      </c>
      <c r="G69" s="6">
        <f>IF($B69="","",E69-F69)</f>
        <v/>
      </c>
      <c r="H69" s="6">
        <f>IF($B69="","",SUMIFS('Matchs'!$L$2:$L$101,'Matchs'!$G$2:$G$101,$C69,'Matchs'!$P$2:$P$101,"Terminé")+SUMIFS('Matchs'!$M$2:$M$101,'Matchs'!$I$2:$I$101,$C69,'Matchs'!$P$2:$P$101,"Terminé"))</f>
        <v/>
      </c>
      <c r="I69" s="6">
        <f>IF($B69="","",SUMIFS('Matchs'!$M$2:$M$101,'Matchs'!$G$2:$G$101,$C69,'Matchs'!$P$2:$P$101,"Terminé")+SUMIFS('Matchs'!$L$2:$L$101,'Matchs'!$I$2:$I$101,$C69,'Matchs'!$P$2:$P$101,"Terminé"))</f>
        <v/>
      </c>
      <c r="J69" s="6">
        <f>IF($B69="","",H69-I69)</f>
        <v/>
      </c>
      <c r="K69" s="6">
        <f>IF($B69="","",F69*2)</f>
        <v/>
      </c>
      <c r="L69" s="11">
        <f>IF($B69="","",IFERROR(F69/E69,0))</f>
        <v/>
      </c>
      <c r="M69" s="6">
        <f>IF($B69="","",IF(K69&gt;=4,"Qualifié","À confirmer"))</f>
        <v/>
      </c>
    </row>
    <row r="70">
      <c r="A70" s="2">
        <f>IF($B70="","",1+COUNTIFS($D$2:$D$101,D70,$K$2:$K$101,"&gt;"&amp;K70))</f>
        <v/>
      </c>
      <c r="B70" s="2">
        <f>IF('Participants'!$A70="","",'Participants'!$A70)</f>
        <v/>
      </c>
      <c r="C70" s="2">
        <f>IF($B70="","",IFERROR(VLOOKUP($B70,'Participants'!$A$2:$L$101,3,FALSE),""))</f>
        <v/>
      </c>
      <c r="D70" s="2">
        <f>IF($B70="","",IFERROR(VLOOKUP($B70,'Participants'!$A$2:$L$101,9,FALSE),""))</f>
        <v/>
      </c>
      <c r="E70" s="2">
        <f>IF($B70="","",COUNTIFS('Matchs'!$G$2:$G$101,$C70,'Matchs'!$P$2:$P$101,"Terminé")+COUNTIFS('Matchs'!$I$2:$I$101,$C70,'Matchs'!$P$2:$P$101,"Terminé"))</f>
        <v/>
      </c>
      <c r="F70" s="2">
        <f>IF($B70="","",COUNTIF('Matchs'!$N$2:$N$101,$C70))</f>
        <v/>
      </c>
      <c r="G70" s="2">
        <f>IF($B70="","",E70-F70)</f>
        <v/>
      </c>
      <c r="H70" s="2">
        <f>IF($B70="","",SUMIFS('Matchs'!$L$2:$L$101,'Matchs'!$G$2:$G$101,$C70,'Matchs'!$P$2:$P$101,"Terminé")+SUMIFS('Matchs'!$M$2:$M$101,'Matchs'!$I$2:$I$101,$C70,'Matchs'!$P$2:$P$101,"Terminé"))</f>
        <v/>
      </c>
      <c r="I70" s="2">
        <f>IF($B70="","",SUMIFS('Matchs'!$M$2:$M$101,'Matchs'!$G$2:$G$101,$C70,'Matchs'!$P$2:$P$101,"Terminé")+SUMIFS('Matchs'!$L$2:$L$101,'Matchs'!$I$2:$I$101,$C70,'Matchs'!$P$2:$P$101,"Terminé"))</f>
        <v/>
      </c>
      <c r="J70" s="2">
        <f>IF($B70="","",H70-I70)</f>
        <v/>
      </c>
      <c r="K70" s="2">
        <f>IF($B70="","",F70*2)</f>
        <v/>
      </c>
      <c r="L70" s="9">
        <f>IF($B70="","",IFERROR(F70/E70,0))</f>
        <v/>
      </c>
      <c r="M70" s="2">
        <f>IF($B70="","",IF(K70&gt;=4,"Qualifié","À confirmer"))</f>
        <v/>
      </c>
    </row>
    <row r="71">
      <c r="A71" s="6">
        <f>IF($B71="","",1+COUNTIFS($D$2:$D$101,D71,$K$2:$K$101,"&gt;"&amp;K71))</f>
        <v/>
      </c>
      <c r="B71" s="6">
        <f>IF('Participants'!$A71="","",'Participants'!$A71)</f>
        <v/>
      </c>
      <c r="C71" s="6">
        <f>IF($B71="","",IFERROR(VLOOKUP($B71,'Participants'!$A$2:$L$101,3,FALSE),""))</f>
        <v/>
      </c>
      <c r="D71" s="6">
        <f>IF($B71="","",IFERROR(VLOOKUP($B71,'Participants'!$A$2:$L$101,9,FALSE),""))</f>
        <v/>
      </c>
      <c r="E71" s="6">
        <f>IF($B71="","",COUNTIFS('Matchs'!$G$2:$G$101,$C71,'Matchs'!$P$2:$P$101,"Terminé")+COUNTIFS('Matchs'!$I$2:$I$101,$C71,'Matchs'!$P$2:$P$101,"Terminé"))</f>
        <v/>
      </c>
      <c r="F71" s="6">
        <f>IF($B71="","",COUNTIF('Matchs'!$N$2:$N$101,$C71))</f>
        <v/>
      </c>
      <c r="G71" s="6">
        <f>IF($B71="","",E71-F71)</f>
        <v/>
      </c>
      <c r="H71" s="6">
        <f>IF($B71="","",SUMIFS('Matchs'!$L$2:$L$101,'Matchs'!$G$2:$G$101,$C71,'Matchs'!$P$2:$P$101,"Terminé")+SUMIFS('Matchs'!$M$2:$M$101,'Matchs'!$I$2:$I$101,$C71,'Matchs'!$P$2:$P$101,"Terminé"))</f>
        <v/>
      </c>
      <c r="I71" s="6">
        <f>IF($B71="","",SUMIFS('Matchs'!$M$2:$M$101,'Matchs'!$G$2:$G$101,$C71,'Matchs'!$P$2:$P$101,"Terminé")+SUMIFS('Matchs'!$L$2:$L$101,'Matchs'!$I$2:$I$101,$C71,'Matchs'!$P$2:$P$101,"Terminé"))</f>
        <v/>
      </c>
      <c r="J71" s="6">
        <f>IF($B71="","",H71-I71)</f>
        <v/>
      </c>
      <c r="K71" s="6">
        <f>IF($B71="","",F71*2)</f>
        <v/>
      </c>
      <c r="L71" s="11">
        <f>IF($B71="","",IFERROR(F71/E71,0))</f>
        <v/>
      </c>
      <c r="M71" s="6">
        <f>IF($B71="","",IF(K71&gt;=4,"Qualifié","À confirmer"))</f>
        <v/>
      </c>
    </row>
    <row r="72">
      <c r="A72" s="2">
        <f>IF($B72="","",1+COUNTIFS($D$2:$D$101,D72,$K$2:$K$101,"&gt;"&amp;K72))</f>
        <v/>
      </c>
      <c r="B72" s="2">
        <f>IF('Participants'!$A72="","",'Participants'!$A72)</f>
        <v/>
      </c>
      <c r="C72" s="2">
        <f>IF($B72="","",IFERROR(VLOOKUP($B72,'Participants'!$A$2:$L$101,3,FALSE),""))</f>
        <v/>
      </c>
      <c r="D72" s="2">
        <f>IF($B72="","",IFERROR(VLOOKUP($B72,'Participants'!$A$2:$L$101,9,FALSE),""))</f>
        <v/>
      </c>
      <c r="E72" s="2">
        <f>IF($B72="","",COUNTIFS('Matchs'!$G$2:$G$101,$C72,'Matchs'!$P$2:$P$101,"Terminé")+COUNTIFS('Matchs'!$I$2:$I$101,$C72,'Matchs'!$P$2:$P$101,"Terminé"))</f>
        <v/>
      </c>
      <c r="F72" s="2">
        <f>IF($B72="","",COUNTIF('Matchs'!$N$2:$N$101,$C72))</f>
        <v/>
      </c>
      <c r="G72" s="2">
        <f>IF($B72="","",E72-F72)</f>
        <v/>
      </c>
      <c r="H72" s="2">
        <f>IF($B72="","",SUMIFS('Matchs'!$L$2:$L$101,'Matchs'!$G$2:$G$101,$C72,'Matchs'!$P$2:$P$101,"Terminé")+SUMIFS('Matchs'!$M$2:$M$101,'Matchs'!$I$2:$I$101,$C72,'Matchs'!$P$2:$P$101,"Terminé"))</f>
        <v/>
      </c>
      <c r="I72" s="2">
        <f>IF($B72="","",SUMIFS('Matchs'!$M$2:$M$101,'Matchs'!$G$2:$G$101,$C72,'Matchs'!$P$2:$P$101,"Terminé")+SUMIFS('Matchs'!$L$2:$L$101,'Matchs'!$I$2:$I$101,$C72,'Matchs'!$P$2:$P$101,"Terminé"))</f>
        <v/>
      </c>
      <c r="J72" s="2">
        <f>IF($B72="","",H72-I72)</f>
        <v/>
      </c>
      <c r="K72" s="2">
        <f>IF($B72="","",F72*2)</f>
        <v/>
      </c>
      <c r="L72" s="9">
        <f>IF($B72="","",IFERROR(F72/E72,0))</f>
        <v/>
      </c>
      <c r="M72" s="2">
        <f>IF($B72="","",IF(K72&gt;=4,"Qualifié","À confirmer"))</f>
        <v/>
      </c>
    </row>
    <row r="73">
      <c r="A73" s="6">
        <f>IF($B73="","",1+COUNTIFS($D$2:$D$101,D73,$K$2:$K$101,"&gt;"&amp;K73))</f>
        <v/>
      </c>
      <c r="B73" s="6">
        <f>IF('Participants'!$A73="","",'Participants'!$A73)</f>
        <v/>
      </c>
      <c r="C73" s="6">
        <f>IF($B73="","",IFERROR(VLOOKUP($B73,'Participants'!$A$2:$L$101,3,FALSE),""))</f>
        <v/>
      </c>
      <c r="D73" s="6">
        <f>IF($B73="","",IFERROR(VLOOKUP($B73,'Participants'!$A$2:$L$101,9,FALSE),""))</f>
        <v/>
      </c>
      <c r="E73" s="6">
        <f>IF($B73="","",COUNTIFS('Matchs'!$G$2:$G$101,$C73,'Matchs'!$P$2:$P$101,"Terminé")+COUNTIFS('Matchs'!$I$2:$I$101,$C73,'Matchs'!$P$2:$P$101,"Terminé"))</f>
        <v/>
      </c>
      <c r="F73" s="6">
        <f>IF($B73="","",COUNTIF('Matchs'!$N$2:$N$101,$C73))</f>
        <v/>
      </c>
      <c r="G73" s="6">
        <f>IF($B73="","",E73-F73)</f>
        <v/>
      </c>
      <c r="H73" s="6">
        <f>IF($B73="","",SUMIFS('Matchs'!$L$2:$L$101,'Matchs'!$G$2:$G$101,$C73,'Matchs'!$P$2:$P$101,"Terminé")+SUMIFS('Matchs'!$M$2:$M$101,'Matchs'!$I$2:$I$101,$C73,'Matchs'!$P$2:$P$101,"Terminé"))</f>
        <v/>
      </c>
      <c r="I73" s="6">
        <f>IF($B73="","",SUMIFS('Matchs'!$M$2:$M$101,'Matchs'!$G$2:$G$101,$C73,'Matchs'!$P$2:$P$101,"Terminé")+SUMIFS('Matchs'!$L$2:$L$101,'Matchs'!$I$2:$I$101,$C73,'Matchs'!$P$2:$P$101,"Terminé"))</f>
        <v/>
      </c>
      <c r="J73" s="6">
        <f>IF($B73="","",H73-I73)</f>
        <v/>
      </c>
      <c r="K73" s="6">
        <f>IF($B73="","",F73*2)</f>
        <v/>
      </c>
      <c r="L73" s="11">
        <f>IF($B73="","",IFERROR(F73/E73,0))</f>
        <v/>
      </c>
      <c r="M73" s="6">
        <f>IF($B73="","",IF(K73&gt;=4,"Qualifié","À confirmer"))</f>
        <v/>
      </c>
    </row>
    <row r="74">
      <c r="A74" s="2">
        <f>IF($B74="","",1+COUNTIFS($D$2:$D$101,D74,$K$2:$K$101,"&gt;"&amp;K74))</f>
        <v/>
      </c>
      <c r="B74" s="2">
        <f>IF('Participants'!$A74="","",'Participants'!$A74)</f>
        <v/>
      </c>
      <c r="C74" s="2">
        <f>IF($B74="","",IFERROR(VLOOKUP($B74,'Participants'!$A$2:$L$101,3,FALSE),""))</f>
        <v/>
      </c>
      <c r="D74" s="2">
        <f>IF($B74="","",IFERROR(VLOOKUP($B74,'Participants'!$A$2:$L$101,9,FALSE),""))</f>
        <v/>
      </c>
      <c r="E74" s="2">
        <f>IF($B74="","",COUNTIFS('Matchs'!$G$2:$G$101,$C74,'Matchs'!$P$2:$P$101,"Terminé")+COUNTIFS('Matchs'!$I$2:$I$101,$C74,'Matchs'!$P$2:$P$101,"Terminé"))</f>
        <v/>
      </c>
      <c r="F74" s="2">
        <f>IF($B74="","",COUNTIF('Matchs'!$N$2:$N$101,$C74))</f>
        <v/>
      </c>
      <c r="G74" s="2">
        <f>IF($B74="","",E74-F74)</f>
        <v/>
      </c>
      <c r="H74" s="2">
        <f>IF($B74="","",SUMIFS('Matchs'!$L$2:$L$101,'Matchs'!$G$2:$G$101,$C74,'Matchs'!$P$2:$P$101,"Terminé")+SUMIFS('Matchs'!$M$2:$M$101,'Matchs'!$I$2:$I$101,$C74,'Matchs'!$P$2:$P$101,"Terminé"))</f>
        <v/>
      </c>
      <c r="I74" s="2">
        <f>IF($B74="","",SUMIFS('Matchs'!$M$2:$M$101,'Matchs'!$G$2:$G$101,$C74,'Matchs'!$P$2:$P$101,"Terminé")+SUMIFS('Matchs'!$L$2:$L$101,'Matchs'!$I$2:$I$101,$C74,'Matchs'!$P$2:$P$101,"Terminé"))</f>
        <v/>
      </c>
      <c r="J74" s="2">
        <f>IF($B74="","",H74-I74)</f>
        <v/>
      </c>
      <c r="K74" s="2">
        <f>IF($B74="","",F74*2)</f>
        <v/>
      </c>
      <c r="L74" s="9">
        <f>IF($B74="","",IFERROR(F74/E74,0))</f>
        <v/>
      </c>
      <c r="M74" s="2">
        <f>IF($B74="","",IF(K74&gt;=4,"Qualifié","À confirmer"))</f>
        <v/>
      </c>
    </row>
    <row r="75">
      <c r="A75" s="6">
        <f>IF($B75="","",1+COUNTIFS($D$2:$D$101,D75,$K$2:$K$101,"&gt;"&amp;K75))</f>
        <v/>
      </c>
      <c r="B75" s="6">
        <f>IF('Participants'!$A75="","",'Participants'!$A75)</f>
        <v/>
      </c>
      <c r="C75" s="6">
        <f>IF($B75="","",IFERROR(VLOOKUP($B75,'Participants'!$A$2:$L$101,3,FALSE),""))</f>
        <v/>
      </c>
      <c r="D75" s="6">
        <f>IF($B75="","",IFERROR(VLOOKUP($B75,'Participants'!$A$2:$L$101,9,FALSE),""))</f>
        <v/>
      </c>
      <c r="E75" s="6">
        <f>IF($B75="","",COUNTIFS('Matchs'!$G$2:$G$101,$C75,'Matchs'!$P$2:$P$101,"Terminé")+COUNTIFS('Matchs'!$I$2:$I$101,$C75,'Matchs'!$P$2:$P$101,"Terminé"))</f>
        <v/>
      </c>
      <c r="F75" s="6">
        <f>IF($B75="","",COUNTIF('Matchs'!$N$2:$N$101,$C75))</f>
        <v/>
      </c>
      <c r="G75" s="6">
        <f>IF($B75="","",E75-F75)</f>
        <v/>
      </c>
      <c r="H75" s="6">
        <f>IF($B75="","",SUMIFS('Matchs'!$L$2:$L$101,'Matchs'!$G$2:$G$101,$C75,'Matchs'!$P$2:$P$101,"Terminé")+SUMIFS('Matchs'!$M$2:$M$101,'Matchs'!$I$2:$I$101,$C75,'Matchs'!$P$2:$P$101,"Terminé"))</f>
        <v/>
      </c>
      <c r="I75" s="6">
        <f>IF($B75="","",SUMIFS('Matchs'!$M$2:$M$101,'Matchs'!$G$2:$G$101,$C75,'Matchs'!$P$2:$P$101,"Terminé")+SUMIFS('Matchs'!$L$2:$L$101,'Matchs'!$I$2:$I$101,$C75,'Matchs'!$P$2:$P$101,"Terminé"))</f>
        <v/>
      </c>
      <c r="J75" s="6">
        <f>IF($B75="","",H75-I75)</f>
        <v/>
      </c>
      <c r="K75" s="6">
        <f>IF($B75="","",F75*2)</f>
        <v/>
      </c>
      <c r="L75" s="11">
        <f>IF($B75="","",IFERROR(F75/E75,0))</f>
        <v/>
      </c>
      <c r="M75" s="6">
        <f>IF($B75="","",IF(K75&gt;=4,"Qualifié","À confirmer"))</f>
        <v/>
      </c>
    </row>
    <row r="76">
      <c r="A76" s="2">
        <f>IF($B76="","",1+COUNTIFS($D$2:$D$101,D76,$K$2:$K$101,"&gt;"&amp;K76))</f>
        <v/>
      </c>
      <c r="B76" s="2">
        <f>IF('Participants'!$A76="","",'Participants'!$A76)</f>
        <v/>
      </c>
      <c r="C76" s="2">
        <f>IF($B76="","",IFERROR(VLOOKUP($B76,'Participants'!$A$2:$L$101,3,FALSE),""))</f>
        <v/>
      </c>
      <c r="D76" s="2">
        <f>IF($B76="","",IFERROR(VLOOKUP($B76,'Participants'!$A$2:$L$101,9,FALSE),""))</f>
        <v/>
      </c>
      <c r="E76" s="2">
        <f>IF($B76="","",COUNTIFS('Matchs'!$G$2:$G$101,$C76,'Matchs'!$P$2:$P$101,"Terminé")+COUNTIFS('Matchs'!$I$2:$I$101,$C76,'Matchs'!$P$2:$P$101,"Terminé"))</f>
        <v/>
      </c>
      <c r="F76" s="2">
        <f>IF($B76="","",COUNTIF('Matchs'!$N$2:$N$101,$C76))</f>
        <v/>
      </c>
      <c r="G76" s="2">
        <f>IF($B76="","",E76-F76)</f>
        <v/>
      </c>
      <c r="H76" s="2">
        <f>IF($B76="","",SUMIFS('Matchs'!$L$2:$L$101,'Matchs'!$G$2:$G$101,$C76,'Matchs'!$P$2:$P$101,"Terminé")+SUMIFS('Matchs'!$M$2:$M$101,'Matchs'!$I$2:$I$101,$C76,'Matchs'!$P$2:$P$101,"Terminé"))</f>
        <v/>
      </c>
      <c r="I76" s="2">
        <f>IF($B76="","",SUMIFS('Matchs'!$M$2:$M$101,'Matchs'!$G$2:$G$101,$C76,'Matchs'!$P$2:$P$101,"Terminé")+SUMIFS('Matchs'!$L$2:$L$101,'Matchs'!$I$2:$I$101,$C76,'Matchs'!$P$2:$P$101,"Terminé"))</f>
        <v/>
      </c>
      <c r="J76" s="2">
        <f>IF($B76="","",H76-I76)</f>
        <v/>
      </c>
      <c r="K76" s="2">
        <f>IF($B76="","",F76*2)</f>
        <v/>
      </c>
      <c r="L76" s="9">
        <f>IF($B76="","",IFERROR(F76/E76,0))</f>
        <v/>
      </c>
      <c r="M76" s="2">
        <f>IF($B76="","",IF(K76&gt;=4,"Qualifié","À confirmer"))</f>
        <v/>
      </c>
    </row>
    <row r="77">
      <c r="A77" s="6">
        <f>IF($B77="","",1+COUNTIFS($D$2:$D$101,D77,$K$2:$K$101,"&gt;"&amp;K77))</f>
        <v/>
      </c>
      <c r="B77" s="6">
        <f>IF('Participants'!$A77="","",'Participants'!$A77)</f>
        <v/>
      </c>
      <c r="C77" s="6">
        <f>IF($B77="","",IFERROR(VLOOKUP($B77,'Participants'!$A$2:$L$101,3,FALSE),""))</f>
        <v/>
      </c>
      <c r="D77" s="6">
        <f>IF($B77="","",IFERROR(VLOOKUP($B77,'Participants'!$A$2:$L$101,9,FALSE),""))</f>
        <v/>
      </c>
      <c r="E77" s="6">
        <f>IF($B77="","",COUNTIFS('Matchs'!$G$2:$G$101,$C77,'Matchs'!$P$2:$P$101,"Terminé")+COUNTIFS('Matchs'!$I$2:$I$101,$C77,'Matchs'!$P$2:$P$101,"Terminé"))</f>
        <v/>
      </c>
      <c r="F77" s="6">
        <f>IF($B77="","",COUNTIF('Matchs'!$N$2:$N$101,$C77))</f>
        <v/>
      </c>
      <c r="G77" s="6">
        <f>IF($B77="","",E77-F77)</f>
        <v/>
      </c>
      <c r="H77" s="6">
        <f>IF($B77="","",SUMIFS('Matchs'!$L$2:$L$101,'Matchs'!$G$2:$G$101,$C77,'Matchs'!$P$2:$P$101,"Terminé")+SUMIFS('Matchs'!$M$2:$M$101,'Matchs'!$I$2:$I$101,$C77,'Matchs'!$P$2:$P$101,"Terminé"))</f>
        <v/>
      </c>
      <c r="I77" s="6">
        <f>IF($B77="","",SUMIFS('Matchs'!$M$2:$M$101,'Matchs'!$G$2:$G$101,$C77,'Matchs'!$P$2:$P$101,"Terminé")+SUMIFS('Matchs'!$L$2:$L$101,'Matchs'!$I$2:$I$101,$C77,'Matchs'!$P$2:$P$101,"Terminé"))</f>
        <v/>
      </c>
      <c r="J77" s="6">
        <f>IF($B77="","",H77-I77)</f>
        <v/>
      </c>
      <c r="K77" s="6">
        <f>IF($B77="","",F77*2)</f>
        <v/>
      </c>
      <c r="L77" s="11">
        <f>IF($B77="","",IFERROR(F77/E77,0))</f>
        <v/>
      </c>
      <c r="M77" s="6">
        <f>IF($B77="","",IF(K77&gt;=4,"Qualifié","À confirmer"))</f>
        <v/>
      </c>
    </row>
    <row r="78">
      <c r="A78" s="2">
        <f>IF($B78="","",1+COUNTIFS($D$2:$D$101,D78,$K$2:$K$101,"&gt;"&amp;K78))</f>
        <v/>
      </c>
      <c r="B78" s="2">
        <f>IF('Participants'!$A78="","",'Participants'!$A78)</f>
        <v/>
      </c>
      <c r="C78" s="2">
        <f>IF($B78="","",IFERROR(VLOOKUP($B78,'Participants'!$A$2:$L$101,3,FALSE),""))</f>
        <v/>
      </c>
      <c r="D78" s="2">
        <f>IF($B78="","",IFERROR(VLOOKUP($B78,'Participants'!$A$2:$L$101,9,FALSE),""))</f>
        <v/>
      </c>
      <c r="E78" s="2">
        <f>IF($B78="","",COUNTIFS('Matchs'!$G$2:$G$101,$C78,'Matchs'!$P$2:$P$101,"Terminé")+COUNTIFS('Matchs'!$I$2:$I$101,$C78,'Matchs'!$P$2:$P$101,"Terminé"))</f>
        <v/>
      </c>
      <c r="F78" s="2">
        <f>IF($B78="","",COUNTIF('Matchs'!$N$2:$N$101,$C78))</f>
        <v/>
      </c>
      <c r="G78" s="2">
        <f>IF($B78="","",E78-F78)</f>
        <v/>
      </c>
      <c r="H78" s="2">
        <f>IF($B78="","",SUMIFS('Matchs'!$L$2:$L$101,'Matchs'!$G$2:$G$101,$C78,'Matchs'!$P$2:$P$101,"Terminé")+SUMIFS('Matchs'!$M$2:$M$101,'Matchs'!$I$2:$I$101,$C78,'Matchs'!$P$2:$P$101,"Terminé"))</f>
        <v/>
      </c>
      <c r="I78" s="2">
        <f>IF($B78="","",SUMIFS('Matchs'!$M$2:$M$101,'Matchs'!$G$2:$G$101,$C78,'Matchs'!$P$2:$P$101,"Terminé")+SUMIFS('Matchs'!$L$2:$L$101,'Matchs'!$I$2:$I$101,$C78,'Matchs'!$P$2:$P$101,"Terminé"))</f>
        <v/>
      </c>
      <c r="J78" s="2">
        <f>IF($B78="","",H78-I78)</f>
        <v/>
      </c>
      <c r="K78" s="2">
        <f>IF($B78="","",F78*2)</f>
        <v/>
      </c>
      <c r="L78" s="9">
        <f>IF($B78="","",IFERROR(F78/E78,0))</f>
        <v/>
      </c>
      <c r="M78" s="2">
        <f>IF($B78="","",IF(K78&gt;=4,"Qualifié","À confirmer"))</f>
        <v/>
      </c>
    </row>
    <row r="79">
      <c r="A79" s="6">
        <f>IF($B79="","",1+COUNTIFS($D$2:$D$101,D79,$K$2:$K$101,"&gt;"&amp;K79))</f>
        <v/>
      </c>
      <c r="B79" s="6">
        <f>IF('Participants'!$A79="","",'Participants'!$A79)</f>
        <v/>
      </c>
      <c r="C79" s="6">
        <f>IF($B79="","",IFERROR(VLOOKUP($B79,'Participants'!$A$2:$L$101,3,FALSE),""))</f>
        <v/>
      </c>
      <c r="D79" s="6">
        <f>IF($B79="","",IFERROR(VLOOKUP($B79,'Participants'!$A$2:$L$101,9,FALSE),""))</f>
        <v/>
      </c>
      <c r="E79" s="6">
        <f>IF($B79="","",COUNTIFS('Matchs'!$G$2:$G$101,$C79,'Matchs'!$P$2:$P$101,"Terminé")+COUNTIFS('Matchs'!$I$2:$I$101,$C79,'Matchs'!$P$2:$P$101,"Terminé"))</f>
        <v/>
      </c>
      <c r="F79" s="6">
        <f>IF($B79="","",COUNTIF('Matchs'!$N$2:$N$101,$C79))</f>
        <v/>
      </c>
      <c r="G79" s="6">
        <f>IF($B79="","",E79-F79)</f>
        <v/>
      </c>
      <c r="H79" s="6">
        <f>IF($B79="","",SUMIFS('Matchs'!$L$2:$L$101,'Matchs'!$G$2:$G$101,$C79,'Matchs'!$P$2:$P$101,"Terminé")+SUMIFS('Matchs'!$M$2:$M$101,'Matchs'!$I$2:$I$101,$C79,'Matchs'!$P$2:$P$101,"Terminé"))</f>
        <v/>
      </c>
      <c r="I79" s="6">
        <f>IF($B79="","",SUMIFS('Matchs'!$M$2:$M$101,'Matchs'!$G$2:$G$101,$C79,'Matchs'!$P$2:$P$101,"Terminé")+SUMIFS('Matchs'!$L$2:$L$101,'Matchs'!$I$2:$I$101,$C79,'Matchs'!$P$2:$P$101,"Terminé"))</f>
        <v/>
      </c>
      <c r="J79" s="6">
        <f>IF($B79="","",H79-I79)</f>
        <v/>
      </c>
      <c r="K79" s="6">
        <f>IF($B79="","",F79*2)</f>
        <v/>
      </c>
      <c r="L79" s="11">
        <f>IF($B79="","",IFERROR(F79/E79,0))</f>
        <v/>
      </c>
      <c r="M79" s="6">
        <f>IF($B79="","",IF(K79&gt;=4,"Qualifié","À confirmer"))</f>
        <v/>
      </c>
    </row>
    <row r="80">
      <c r="A80" s="2">
        <f>IF($B80="","",1+COUNTIFS($D$2:$D$101,D80,$K$2:$K$101,"&gt;"&amp;K80))</f>
        <v/>
      </c>
      <c r="B80" s="2">
        <f>IF('Participants'!$A80="","",'Participants'!$A80)</f>
        <v/>
      </c>
      <c r="C80" s="2">
        <f>IF($B80="","",IFERROR(VLOOKUP($B80,'Participants'!$A$2:$L$101,3,FALSE),""))</f>
        <v/>
      </c>
      <c r="D80" s="2">
        <f>IF($B80="","",IFERROR(VLOOKUP($B80,'Participants'!$A$2:$L$101,9,FALSE),""))</f>
        <v/>
      </c>
      <c r="E80" s="2">
        <f>IF($B80="","",COUNTIFS('Matchs'!$G$2:$G$101,$C80,'Matchs'!$P$2:$P$101,"Terminé")+COUNTIFS('Matchs'!$I$2:$I$101,$C80,'Matchs'!$P$2:$P$101,"Terminé"))</f>
        <v/>
      </c>
      <c r="F80" s="2">
        <f>IF($B80="","",COUNTIF('Matchs'!$N$2:$N$101,$C80))</f>
        <v/>
      </c>
      <c r="G80" s="2">
        <f>IF($B80="","",E80-F80)</f>
        <v/>
      </c>
      <c r="H80" s="2">
        <f>IF($B80="","",SUMIFS('Matchs'!$L$2:$L$101,'Matchs'!$G$2:$G$101,$C80,'Matchs'!$P$2:$P$101,"Terminé")+SUMIFS('Matchs'!$M$2:$M$101,'Matchs'!$I$2:$I$101,$C80,'Matchs'!$P$2:$P$101,"Terminé"))</f>
        <v/>
      </c>
      <c r="I80" s="2">
        <f>IF($B80="","",SUMIFS('Matchs'!$M$2:$M$101,'Matchs'!$G$2:$G$101,$C80,'Matchs'!$P$2:$P$101,"Terminé")+SUMIFS('Matchs'!$L$2:$L$101,'Matchs'!$I$2:$I$101,$C80,'Matchs'!$P$2:$P$101,"Terminé"))</f>
        <v/>
      </c>
      <c r="J80" s="2">
        <f>IF($B80="","",H80-I80)</f>
        <v/>
      </c>
      <c r="K80" s="2">
        <f>IF($B80="","",F80*2)</f>
        <v/>
      </c>
      <c r="L80" s="9">
        <f>IF($B80="","",IFERROR(F80/E80,0))</f>
        <v/>
      </c>
      <c r="M80" s="2">
        <f>IF($B80="","",IF(K80&gt;=4,"Qualifié","À confirmer"))</f>
        <v/>
      </c>
    </row>
    <row r="81">
      <c r="A81" s="6">
        <f>IF($B81="","",1+COUNTIFS($D$2:$D$101,D81,$K$2:$K$101,"&gt;"&amp;K81))</f>
        <v/>
      </c>
      <c r="B81" s="6">
        <f>IF('Participants'!$A81="","",'Participants'!$A81)</f>
        <v/>
      </c>
      <c r="C81" s="6">
        <f>IF($B81="","",IFERROR(VLOOKUP($B81,'Participants'!$A$2:$L$101,3,FALSE),""))</f>
        <v/>
      </c>
      <c r="D81" s="6">
        <f>IF($B81="","",IFERROR(VLOOKUP($B81,'Participants'!$A$2:$L$101,9,FALSE),""))</f>
        <v/>
      </c>
      <c r="E81" s="6">
        <f>IF($B81="","",COUNTIFS('Matchs'!$G$2:$G$101,$C81,'Matchs'!$P$2:$P$101,"Terminé")+COUNTIFS('Matchs'!$I$2:$I$101,$C81,'Matchs'!$P$2:$P$101,"Terminé"))</f>
        <v/>
      </c>
      <c r="F81" s="6">
        <f>IF($B81="","",COUNTIF('Matchs'!$N$2:$N$101,$C81))</f>
        <v/>
      </c>
      <c r="G81" s="6">
        <f>IF($B81="","",E81-F81)</f>
        <v/>
      </c>
      <c r="H81" s="6">
        <f>IF($B81="","",SUMIFS('Matchs'!$L$2:$L$101,'Matchs'!$G$2:$G$101,$C81,'Matchs'!$P$2:$P$101,"Terminé")+SUMIFS('Matchs'!$M$2:$M$101,'Matchs'!$I$2:$I$101,$C81,'Matchs'!$P$2:$P$101,"Terminé"))</f>
        <v/>
      </c>
      <c r="I81" s="6">
        <f>IF($B81="","",SUMIFS('Matchs'!$M$2:$M$101,'Matchs'!$G$2:$G$101,$C81,'Matchs'!$P$2:$P$101,"Terminé")+SUMIFS('Matchs'!$L$2:$L$101,'Matchs'!$I$2:$I$101,$C81,'Matchs'!$P$2:$P$101,"Terminé"))</f>
        <v/>
      </c>
      <c r="J81" s="6">
        <f>IF($B81="","",H81-I81)</f>
        <v/>
      </c>
      <c r="K81" s="6">
        <f>IF($B81="","",F81*2)</f>
        <v/>
      </c>
      <c r="L81" s="11">
        <f>IF($B81="","",IFERROR(F81/E81,0))</f>
        <v/>
      </c>
      <c r="M81" s="6">
        <f>IF($B81="","",IF(K81&gt;=4,"Qualifié","À confirmer"))</f>
        <v/>
      </c>
    </row>
    <row r="82">
      <c r="A82" s="2">
        <f>IF($B82="","",1+COUNTIFS($D$2:$D$101,D82,$K$2:$K$101,"&gt;"&amp;K82))</f>
        <v/>
      </c>
      <c r="B82" s="2">
        <f>IF('Participants'!$A82="","",'Participants'!$A82)</f>
        <v/>
      </c>
      <c r="C82" s="2">
        <f>IF($B82="","",IFERROR(VLOOKUP($B82,'Participants'!$A$2:$L$101,3,FALSE),""))</f>
        <v/>
      </c>
      <c r="D82" s="2">
        <f>IF($B82="","",IFERROR(VLOOKUP($B82,'Participants'!$A$2:$L$101,9,FALSE),""))</f>
        <v/>
      </c>
      <c r="E82" s="2">
        <f>IF($B82="","",COUNTIFS('Matchs'!$G$2:$G$101,$C82,'Matchs'!$P$2:$P$101,"Terminé")+COUNTIFS('Matchs'!$I$2:$I$101,$C82,'Matchs'!$P$2:$P$101,"Terminé"))</f>
        <v/>
      </c>
      <c r="F82" s="2">
        <f>IF($B82="","",COUNTIF('Matchs'!$N$2:$N$101,$C82))</f>
        <v/>
      </c>
      <c r="G82" s="2">
        <f>IF($B82="","",E82-F82)</f>
        <v/>
      </c>
      <c r="H82" s="2">
        <f>IF($B82="","",SUMIFS('Matchs'!$L$2:$L$101,'Matchs'!$G$2:$G$101,$C82,'Matchs'!$P$2:$P$101,"Terminé")+SUMIFS('Matchs'!$M$2:$M$101,'Matchs'!$I$2:$I$101,$C82,'Matchs'!$P$2:$P$101,"Terminé"))</f>
        <v/>
      </c>
      <c r="I82" s="2">
        <f>IF($B82="","",SUMIFS('Matchs'!$M$2:$M$101,'Matchs'!$G$2:$G$101,$C82,'Matchs'!$P$2:$P$101,"Terminé")+SUMIFS('Matchs'!$L$2:$L$101,'Matchs'!$I$2:$I$101,$C82,'Matchs'!$P$2:$P$101,"Terminé"))</f>
        <v/>
      </c>
      <c r="J82" s="2">
        <f>IF($B82="","",H82-I82)</f>
        <v/>
      </c>
      <c r="K82" s="2">
        <f>IF($B82="","",F82*2)</f>
        <v/>
      </c>
      <c r="L82" s="9">
        <f>IF($B82="","",IFERROR(F82/E82,0))</f>
        <v/>
      </c>
      <c r="M82" s="2">
        <f>IF($B82="","",IF(K82&gt;=4,"Qualifié","À confirmer"))</f>
        <v/>
      </c>
    </row>
    <row r="83">
      <c r="A83" s="6">
        <f>IF($B83="","",1+COUNTIFS($D$2:$D$101,D83,$K$2:$K$101,"&gt;"&amp;K83))</f>
        <v/>
      </c>
      <c r="B83" s="6">
        <f>IF('Participants'!$A83="","",'Participants'!$A83)</f>
        <v/>
      </c>
      <c r="C83" s="6">
        <f>IF($B83="","",IFERROR(VLOOKUP($B83,'Participants'!$A$2:$L$101,3,FALSE),""))</f>
        <v/>
      </c>
      <c r="D83" s="6">
        <f>IF($B83="","",IFERROR(VLOOKUP($B83,'Participants'!$A$2:$L$101,9,FALSE),""))</f>
        <v/>
      </c>
      <c r="E83" s="6">
        <f>IF($B83="","",COUNTIFS('Matchs'!$G$2:$G$101,$C83,'Matchs'!$P$2:$P$101,"Terminé")+COUNTIFS('Matchs'!$I$2:$I$101,$C83,'Matchs'!$P$2:$P$101,"Terminé"))</f>
        <v/>
      </c>
      <c r="F83" s="6">
        <f>IF($B83="","",COUNTIF('Matchs'!$N$2:$N$101,$C83))</f>
        <v/>
      </c>
      <c r="G83" s="6">
        <f>IF($B83="","",E83-F83)</f>
        <v/>
      </c>
      <c r="H83" s="6">
        <f>IF($B83="","",SUMIFS('Matchs'!$L$2:$L$101,'Matchs'!$G$2:$G$101,$C83,'Matchs'!$P$2:$P$101,"Terminé")+SUMIFS('Matchs'!$M$2:$M$101,'Matchs'!$I$2:$I$101,$C83,'Matchs'!$P$2:$P$101,"Terminé"))</f>
        <v/>
      </c>
      <c r="I83" s="6">
        <f>IF($B83="","",SUMIFS('Matchs'!$M$2:$M$101,'Matchs'!$G$2:$G$101,$C83,'Matchs'!$P$2:$P$101,"Terminé")+SUMIFS('Matchs'!$L$2:$L$101,'Matchs'!$I$2:$I$101,$C83,'Matchs'!$P$2:$P$101,"Terminé"))</f>
        <v/>
      </c>
      <c r="J83" s="6">
        <f>IF($B83="","",H83-I83)</f>
        <v/>
      </c>
      <c r="K83" s="6">
        <f>IF($B83="","",F83*2)</f>
        <v/>
      </c>
      <c r="L83" s="11">
        <f>IF($B83="","",IFERROR(F83/E83,0))</f>
        <v/>
      </c>
      <c r="M83" s="6">
        <f>IF($B83="","",IF(K83&gt;=4,"Qualifié","À confirmer"))</f>
        <v/>
      </c>
    </row>
    <row r="84">
      <c r="A84" s="2">
        <f>IF($B84="","",1+COUNTIFS($D$2:$D$101,D84,$K$2:$K$101,"&gt;"&amp;K84))</f>
        <v/>
      </c>
      <c r="B84" s="2">
        <f>IF('Participants'!$A84="","",'Participants'!$A84)</f>
        <v/>
      </c>
      <c r="C84" s="2">
        <f>IF($B84="","",IFERROR(VLOOKUP($B84,'Participants'!$A$2:$L$101,3,FALSE),""))</f>
        <v/>
      </c>
      <c r="D84" s="2">
        <f>IF($B84="","",IFERROR(VLOOKUP($B84,'Participants'!$A$2:$L$101,9,FALSE),""))</f>
        <v/>
      </c>
      <c r="E84" s="2">
        <f>IF($B84="","",COUNTIFS('Matchs'!$G$2:$G$101,$C84,'Matchs'!$P$2:$P$101,"Terminé")+COUNTIFS('Matchs'!$I$2:$I$101,$C84,'Matchs'!$P$2:$P$101,"Terminé"))</f>
        <v/>
      </c>
      <c r="F84" s="2">
        <f>IF($B84="","",COUNTIF('Matchs'!$N$2:$N$101,$C84))</f>
        <v/>
      </c>
      <c r="G84" s="2">
        <f>IF($B84="","",E84-F84)</f>
        <v/>
      </c>
      <c r="H84" s="2">
        <f>IF($B84="","",SUMIFS('Matchs'!$L$2:$L$101,'Matchs'!$G$2:$G$101,$C84,'Matchs'!$P$2:$P$101,"Terminé")+SUMIFS('Matchs'!$M$2:$M$101,'Matchs'!$I$2:$I$101,$C84,'Matchs'!$P$2:$P$101,"Terminé"))</f>
        <v/>
      </c>
      <c r="I84" s="2">
        <f>IF($B84="","",SUMIFS('Matchs'!$M$2:$M$101,'Matchs'!$G$2:$G$101,$C84,'Matchs'!$P$2:$P$101,"Terminé")+SUMIFS('Matchs'!$L$2:$L$101,'Matchs'!$I$2:$I$101,$C84,'Matchs'!$P$2:$P$101,"Terminé"))</f>
        <v/>
      </c>
      <c r="J84" s="2">
        <f>IF($B84="","",H84-I84)</f>
        <v/>
      </c>
      <c r="K84" s="2">
        <f>IF($B84="","",F84*2)</f>
        <v/>
      </c>
      <c r="L84" s="9">
        <f>IF($B84="","",IFERROR(F84/E84,0))</f>
        <v/>
      </c>
      <c r="M84" s="2">
        <f>IF($B84="","",IF(K84&gt;=4,"Qualifié","À confirmer"))</f>
        <v/>
      </c>
    </row>
    <row r="85">
      <c r="A85" s="6">
        <f>IF($B85="","",1+COUNTIFS($D$2:$D$101,D85,$K$2:$K$101,"&gt;"&amp;K85))</f>
        <v/>
      </c>
      <c r="B85" s="6">
        <f>IF('Participants'!$A85="","",'Participants'!$A85)</f>
        <v/>
      </c>
      <c r="C85" s="6">
        <f>IF($B85="","",IFERROR(VLOOKUP($B85,'Participants'!$A$2:$L$101,3,FALSE),""))</f>
        <v/>
      </c>
      <c r="D85" s="6">
        <f>IF($B85="","",IFERROR(VLOOKUP($B85,'Participants'!$A$2:$L$101,9,FALSE),""))</f>
        <v/>
      </c>
      <c r="E85" s="6">
        <f>IF($B85="","",COUNTIFS('Matchs'!$G$2:$G$101,$C85,'Matchs'!$P$2:$P$101,"Terminé")+COUNTIFS('Matchs'!$I$2:$I$101,$C85,'Matchs'!$P$2:$P$101,"Terminé"))</f>
        <v/>
      </c>
      <c r="F85" s="6">
        <f>IF($B85="","",COUNTIF('Matchs'!$N$2:$N$101,$C85))</f>
        <v/>
      </c>
      <c r="G85" s="6">
        <f>IF($B85="","",E85-F85)</f>
        <v/>
      </c>
      <c r="H85" s="6">
        <f>IF($B85="","",SUMIFS('Matchs'!$L$2:$L$101,'Matchs'!$G$2:$G$101,$C85,'Matchs'!$P$2:$P$101,"Terminé")+SUMIFS('Matchs'!$M$2:$M$101,'Matchs'!$I$2:$I$101,$C85,'Matchs'!$P$2:$P$101,"Terminé"))</f>
        <v/>
      </c>
      <c r="I85" s="6">
        <f>IF($B85="","",SUMIFS('Matchs'!$M$2:$M$101,'Matchs'!$G$2:$G$101,$C85,'Matchs'!$P$2:$P$101,"Terminé")+SUMIFS('Matchs'!$L$2:$L$101,'Matchs'!$I$2:$I$101,$C85,'Matchs'!$P$2:$P$101,"Terminé"))</f>
        <v/>
      </c>
      <c r="J85" s="6">
        <f>IF($B85="","",H85-I85)</f>
        <v/>
      </c>
      <c r="K85" s="6">
        <f>IF($B85="","",F85*2)</f>
        <v/>
      </c>
      <c r="L85" s="11">
        <f>IF($B85="","",IFERROR(F85/E85,0))</f>
        <v/>
      </c>
      <c r="M85" s="6">
        <f>IF($B85="","",IF(K85&gt;=4,"Qualifié","À confirmer"))</f>
        <v/>
      </c>
    </row>
    <row r="86">
      <c r="A86" s="2">
        <f>IF($B86="","",1+COUNTIFS($D$2:$D$101,D86,$K$2:$K$101,"&gt;"&amp;K86))</f>
        <v/>
      </c>
      <c r="B86" s="2">
        <f>IF('Participants'!$A86="","",'Participants'!$A86)</f>
        <v/>
      </c>
      <c r="C86" s="2">
        <f>IF($B86="","",IFERROR(VLOOKUP($B86,'Participants'!$A$2:$L$101,3,FALSE),""))</f>
        <v/>
      </c>
      <c r="D86" s="2">
        <f>IF($B86="","",IFERROR(VLOOKUP($B86,'Participants'!$A$2:$L$101,9,FALSE),""))</f>
        <v/>
      </c>
      <c r="E86" s="2">
        <f>IF($B86="","",COUNTIFS('Matchs'!$G$2:$G$101,$C86,'Matchs'!$P$2:$P$101,"Terminé")+COUNTIFS('Matchs'!$I$2:$I$101,$C86,'Matchs'!$P$2:$P$101,"Terminé"))</f>
        <v/>
      </c>
      <c r="F86" s="2">
        <f>IF($B86="","",COUNTIF('Matchs'!$N$2:$N$101,$C86))</f>
        <v/>
      </c>
      <c r="G86" s="2">
        <f>IF($B86="","",E86-F86)</f>
        <v/>
      </c>
      <c r="H86" s="2">
        <f>IF($B86="","",SUMIFS('Matchs'!$L$2:$L$101,'Matchs'!$G$2:$G$101,$C86,'Matchs'!$P$2:$P$101,"Terminé")+SUMIFS('Matchs'!$M$2:$M$101,'Matchs'!$I$2:$I$101,$C86,'Matchs'!$P$2:$P$101,"Terminé"))</f>
        <v/>
      </c>
      <c r="I86" s="2">
        <f>IF($B86="","",SUMIFS('Matchs'!$M$2:$M$101,'Matchs'!$G$2:$G$101,$C86,'Matchs'!$P$2:$P$101,"Terminé")+SUMIFS('Matchs'!$L$2:$L$101,'Matchs'!$I$2:$I$101,$C86,'Matchs'!$P$2:$P$101,"Terminé"))</f>
        <v/>
      </c>
      <c r="J86" s="2">
        <f>IF($B86="","",H86-I86)</f>
        <v/>
      </c>
      <c r="K86" s="2">
        <f>IF($B86="","",F86*2)</f>
        <v/>
      </c>
      <c r="L86" s="9">
        <f>IF($B86="","",IFERROR(F86/E86,0))</f>
        <v/>
      </c>
      <c r="M86" s="2">
        <f>IF($B86="","",IF(K86&gt;=4,"Qualifié","À confirmer"))</f>
        <v/>
      </c>
    </row>
    <row r="87">
      <c r="A87" s="6">
        <f>IF($B87="","",1+COUNTIFS($D$2:$D$101,D87,$K$2:$K$101,"&gt;"&amp;K87))</f>
        <v/>
      </c>
      <c r="B87" s="6">
        <f>IF('Participants'!$A87="","",'Participants'!$A87)</f>
        <v/>
      </c>
      <c r="C87" s="6">
        <f>IF($B87="","",IFERROR(VLOOKUP($B87,'Participants'!$A$2:$L$101,3,FALSE),""))</f>
        <v/>
      </c>
      <c r="D87" s="6">
        <f>IF($B87="","",IFERROR(VLOOKUP($B87,'Participants'!$A$2:$L$101,9,FALSE),""))</f>
        <v/>
      </c>
      <c r="E87" s="6">
        <f>IF($B87="","",COUNTIFS('Matchs'!$G$2:$G$101,$C87,'Matchs'!$P$2:$P$101,"Terminé")+COUNTIFS('Matchs'!$I$2:$I$101,$C87,'Matchs'!$P$2:$P$101,"Terminé"))</f>
        <v/>
      </c>
      <c r="F87" s="6">
        <f>IF($B87="","",COUNTIF('Matchs'!$N$2:$N$101,$C87))</f>
        <v/>
      </c>
      <c r="G87" s="6">
        <f>IF($B87="","",E87-F87)</f>
        <v/>
      </c>
      <c r="H87" s="6">
        <f>IF($B87="","",SUMIFS('Matchs'!$L$2:$L$101,'Matchs'!$G$2:$G$101,$C87,'Matchs'!$P$2:$P$101,"Terminé")+SUMIFS('Matchs'!$M$2:$M$101,'Matchs'!$I$2:$I$101,$C87,'Matchs'!$P$2:$P$101,"Terminé"))</f>
        <v/>
      </c>
      <c r="I87" s="6">
        <f>IF($B87="","",SUMIFS('Matchs'!$M$2:$M$101,'Matchs'!$G$2:$G$101,$C87,'Matchs'!$P$2:$P$101,"Terminé")+SUMIFS('Matchs'!$L$2:$L$101,'Matchs'!$I$2:$I$101,$C87,'Matchs'!$P$2:$P$101,"Terminé"))</f>
        <v/>
      </c>
      <c r="J87" s="6">
        <f>IF($B87="","",H87-I87)</f>
        <v/>
      </c>
      <c r="K87" s="6">
        <f>IF($B87="","",F87*2)</f>
        <v/>
      </c>
      <c r="L87" s="11">
        <f>IF($B87="","",IFERROR(F87/E87,0))</f>
        <v/>
      </c>
      <c r="M87" s="6">
        <f>IF($B87="","",IF(K87&gt;=4,"Qualifié","À confirmer"))</f>
        <v/>
      </c>
    </row>
    <row r="88">
      <c r="A88" s="2">
        <f>IF($B88="","",1+COUNTIFS($D$2:$D$101,D88,$K$2:$K$101,"&gt;"&amp;K88))</f>
        <v/>
      </c>
      <c r="B88" s="2">
        <f>IF('Participants'!$A88="","",'Participants'!$A88)</f>
        <v/>
      </c>
      <c r="C88" s="2">
        <f>IF($B88="","",IFERROR(VLOOKUP($B88,'Participants'!$A$2:$L$101,3,FALSE),""))</f>
        <v/>
      </c>
      <c r="D88" s="2">
        <f>IF($B88="","",IFERROR(VLOOKUP($B88,'Participants'!$A$2:$L$101,9,FALSE),""))</f>
        <v/>
      </c>
      <c r="E88" s="2">
        <f>IF($B88="","",COUNTIFS('Matchs'!$G$2:$G$101,$C88,'Matchs'!$P$2:$P$101,"Terminé")+COUNTIFS('Matchs'!$I$2:$I$101,$C88,'Matchs'!$P$2:$P$101,"Terminé"))</f>
        <v/>
      </c>
      <c r="F88" s="2">
        <f>IF($B88="","",COUNTIF('Matchs'!$N$2:$N$101,$C88))</f>
        <v/>
      </c>
      <c r="G88" s="2">
        <f>IF($B88="","",E88-F88)</f>
        <v/>
      </c>
      <c r="H88" s="2">
        <f>IF($B88="","",SUMIFS('Matchs'!$L$2:$L$101,'Matchs'!$G$2:$G$101,$C88,'Matchs'!$P$2:$P$101,"Terminé")+SUMIFS('Matchs'!$M$2:$M$101,'Matchs'!$I$2:$I$101,$C88,'Matchs'!$P$2:$P$101,"Terminé"))</f>
        <v/>
      </c>
      <c r="I88" s="2">
        <f>IF($B88="","",SUMIFS('Matchs'!$M$2:$M$101,'Matchs'!$G$2:$G$101,$C88,'Matchs'!$P$2:$P$101,"Terminé")+SUMIFS('Matchs'!$L$2:$L$101,'Matchs'!$I$2:$I$101,$C88,'Matchs'!$P$2:$P$101,"Terminé"))</f>
        <v/>
      </c>
      <c r="J88" s="2">
        <f>IF($B88="","",H88-I88)</f>
        <v/>
      </c>
      <c r="K88" s="2">
        <f>IF($B88="","",F88*2)</f>
        <v/>
      </c>
      <c r="L88" s="9">
        <f>IF($B88="","",IFERROR(F88/E88,0))</f>
        <v/>
      </c>
      <c r="M88" s="2">
        <f>IF($B88="","",IF(K88&gt;=4,"Qualifié","À confirmer"))</f>
        <v/>
      </c>
    </row>
    <row r="89">
      <c r="A89" s="6">
        <f>IF($B89="","",1+COUNTIFS($D$2:$D$101,D89,$K$2:$K$101,"&gt;"&amp;K89))</f>
        <v/>
      </c>
      <c r="B89" s="6">
        <f>IF('Participants'!$A89="","",'Participants'!$A89)</f>
        <v/>
      </c>
      <c r="C89" s="6">
        <f>IF($B89="","",IFERROR(VLOOKUP($B89,'Participants'!$A$2:$L$101,3,FALSE),""))</f>
        <v/>
      </c>
      <c r="D89" s="6">
        <f>IF($B89="","",IFERROR(VLOOKUP($B89,'Participants'!$A$2:$L$101,9,FALSE),""))</f>
        <v/>
      </c>
      <c r="E89" s="6">
        <f>IF($B89="","",COUNTIFS('Matchs'!$G$2:$G$101,$C89,'Matchs'!$P$2:$P$101,"Terminé")+COUNTIFS('Matchs'!$I$2:$I$101,$C89,'Matchs'!$P$2:$P$101,"Terminé"))</f>
        <v/>
      </c>
      <c r="F89" s="6">
        <f>IF($B89="","",COUNTIF('Matchs'!$N$2:$N$101,$C89))</f>
        <v/>
      </c>
      <c r="G89" s="6">
        <f>IF($B89="","",E89-F89)</f>
        <v/>
      </c>
      <c r="H89" s="6">
        <f>IF($B89="","",SUMIFS('Matchs'!$L$2:$L$101,'Matchs'!$G$2:$G$101,$C89,'Matchs'!$P$2:$P$101,"Terminé")+SUMIFS('Matchs'!$M$2:$M$101,'Matchs'!$I$2:$I$101,$C89,'Matchs'!$P$2:$P$101,"Terminé"))</f>
        <v/>
      </c>
      <c r="I89" s="6">
        <f>IF($B89="","",SUMIFS('Matchs'!$M$2:$M$101,'Matchs'!$G$2:$G$101,$C89,'Matchs'!$P$2:$P$101,"Terminé")+SUMIFS('Matchs'!$L$2:$L$101,'Matchs'!$I$2:$I$101,$C89,'Matchs'!$P$2:$P$101,"Terminé"))</f>
        <v/>
      </c>
      <c r="J89" s="6">
        <f>IF($B89="","",H89-I89)</f>
        <v/>
      </c>
      <c r="K89" s="6">
        <f>IF($B89="","",F89*2)</f>
        <v/>
      </c>
      <c r="L89" s="11">
        <f>IF($B89="","",IFERROR(F89/E89,0))</f>
        <v/>
      </c>
      <c r="M89" s="6">
        <f>IF($B89="","",IF(K89&gt;=4,"Qualifié","À confirmer"))</f>
        <v/>
      </c>
    </row>
    <row r="90">
      <c r="A90" s="2">
        <f>IF($B90="","",1+COUNTIFS($D$2:$D$101,D90,$K$2:$K$101,"&gt;"&amp;K90))</f>
        <v/>
      </c>
      <c r="B90" s="2">
        <f>IF('Participants'!$A90="","",'Participants'!$A90)</f>
        <v/>
      </c>
      <c r="C90" s="2">
        <f>IF($B90="","",IFERROR(VLOOKUP($B90,'Participants'!$A$2:$L$101,3,FALSE),""))</f>
        <v/>
      </c>
      <c r="D90" s="2">
        <f>IF($B90="","",IFERROR(VLOOKUP($B90,'Participants'!$A$2:$L$101,9,FALSE),""))</f>
        <v/>
      </c>
      <c r="E90" s="2">
        <f>IF($B90="","",COUNTIFS('Matchs'!$G$2:$G$101,$C90,'Matchs'!$P$2:$P$101,"Terminé")+COUNTIFS('Matchs'!$I$2:$I$101,$C90,'Matchs'!$P$2:$P$101,"Terminé"))</f>
        <v/>
      </c>
      <c r="F90" s="2">
        <f>IF($B90="","",COUNTIF('Matchs'!$N$2:$N$101,$C90))</f>
        <v/>
      </c>
      <c r="G90" s="2">
        <f>IF($B90="","",E90-F90)</f>
        <v/>
      </c>
      <c r="H90" s="2">
        <f>IF($B90="","",SUMIFS('Matchs'!$L$2:$L$101,'Matchs'!$G$2:$G$101,$C90,'Matchs'!$P$2:$P$101,"Terminé")+SUMIFS('Matchs'!$M$2:$M$101,'Matchs'!$I$2:$I$101,$C90,'Matchs'!$P$2:$P$101,"Terminé"))</f>
        <v/>
      </c>
      <c r="I90" s="2">
        <f>IF($B90="","",SUMIFS('Matchs'!$M$2:$M$101,'Matchs'!$G$2:$G$101,$C90,'Matchs'!$P$2:$P$101,"Terminé")+SUMIFS('Matchs'!$L$2:$L$101,'Matchs'!$I$2:$I$101,$C90,'Matchs'!$P$2:$P$101,"Terminé"))</f>
        <v/>
      </c>
      <c r="J90" s="2">
        <f>IF($B90="","",H90-I90)</f>
        <v/>
      </c>
      <c r="K90" s="2">
        <f>IF($B90="","",F90*2)</f>
        <v/>
      </c>
      <c r="L90" s="9">
        <f>IF($B90="","",IFERROR(F90/E90,0))</f>
        <v/>
      </c>
      <c r="M90" s="2">
        <f>IF($B90="","",IF(K90&gt;=4,"Qualifié","À confirmer"))</f>
        <v/>
      </c>
    </row>
    <row r="91">
      <c r="A91" s="6">
        <f>IF($B91="","",1+COUNTIFS($D$2:$D$101,D91,$K$2:$K$101,"&gt;"&amp;K91))</f>
        <v/>
      </c>
      <c r="B91" s="6">
        <f>IF('Participants'!$A91="","",'Participants'!$A91)</f>
        <v/>
      </c>
      <c r="C91" s="6">
        <f>IF($B91="","",IFERROR(VLOOKUP($B91,'Participants'!$A$2:$L$101,3,FALSE),""))</f>
        <v/>
      </c>
      <c r="D91" s="6">
        <f>IF($B91="","",IFERROR(VLOOKUP($B91,'Participants'!$A$2:$L$101,9,FALSE),""))</f>
        <v/>
      </c>
      <c r="E91" s="6">
        <f>IF($B91="","",COUNTIFS('Matchs'!$G$2:$G$101,$C91,'Matchs'!$P$2:$P$101,"Terminé")+COUNTIFS('Matchs'!$I$2:$I$101,$C91,'Matchs'!$P$2:$P$101,"Terminé"))</f>
        <v/>
      </c>
      <c r="F91" s="6">
        <f>IF($B91="","",COUNTIF('Matchs'!$N$2:$N$101,$C91))</f>
        <v/>
      </c>
      <c r="G91" s="6">
        <f>IF($B91="","",E91-F91)</f>
        <v/>
      </c>
      <c r="H91" s="6">
        <f>IF($B91="","",SUMIFS('Matchs'!$L$2:$L$101,'Matchs'!$G$2:$G$101,$C91,'Matchs'!$P$2:$P$101,"Terminé")+SUMIFS('Matchs'!$M$2:$M$101,'Matchs'!$I$2:$I$101,$C91,'Matchs'!$P$2:$P$101,"Terminé"))</f>
        <v/>
      </c>
      <c r="I91" s="6">
        <f>IF($B91="","",SUMIFS('Matchs'!$M$2:$M$101,'Matchs'!$G$2:$G$101,$C91,'Matchs'!$P$2:$P$101,"Terminé")+SUMIFS('Matchs'!$L$2:$L$101,'Matchs'!$I$2:$I$101,$C91,'Matchs'!$P$2:$P$101,"Terminé"))</f>
        <v/>
      </c>
      <c r="J91" s="6">
        <f>IF($B91="","",H91-I91)</f>
        <v/>
      </c>
      <c r="K91" s="6">
        <f>IF($B91="","",F91*2)</f>
        <v/>
      </c>
      <c r="L91" s="11">
        <f>IF($B91="","",IFERROR(F91/E91,0))</f>
        <v/>
      </c>
      <c r="M91" s="6">
        <f>IF($B91="","",IF(K91&gt;=4,"Qualifié","À confirmer"))</f>
        <v/>
      </c>
    </row>
    <row r="92">
      <c r="A92" s="2">
        <f>IF($B92="","",1+COUNTIFS($D$2:$D$101,D92,$K$2:$K$101,"&gt;"&amp;K92))</f>
        <v/>
      </c>
      <c r="B92" s="2">
        <f>IF('Participants'!$A92="","",'Participants'!$A92)</f>
        <v/>
      </c>
      <c r="C92" s="2">
        <f>IF($B92="","",IFERROR(VLOOKUP($B92,'Participants'!$A$2:$L$101,3,FALSE),""))</f>
        <v/>
      </c>
      <c r="D92" s="2">
        <f>IF($B92="","",IFERROR(VLOOKUP($B92,'Participants'!$A$2:$L$101,9,FALSE),""))</f>
        <v/>
      </c>
      <c r="E92" s="2">
        <f>IF($B92="","",COUNTIFS('Matchs'!$G$2:$G$101,$C92,'Matchs'!$P$2:$P$101,"Terminé")+COUNTIFS('Matchs'!$I$2:$I$101,$C92,'Matchs'!$P$2:$P$101,"Terminé"))</f>
        <v/>
      </c>
      <c r="F92" s="2">
        <f>IF($B92="","",COUNTIF('Matchs'!$N$2:$N$101,$C92))</f>
        <v/>
      </c>
      <c r="G92" s="2">
        <f>IF($B92="","",E92-F92)</f>
        <v/>
      </c>
      <c r="H92" s="2">
        <f>IF($B92="","",SUMIFS('Matchs'!$L$2:$L$101,'Matchs'!$G$2:$G$101,$C92,'Matchs'!$P$2:$P$101,"Terminé")+SUMIFS('Matchs'!$M$2:$M$101,'Matchs'!$I$2:$I$101,$C92,'Matchs'!$P$2:$P$101,"Terminé"))</f>
        <v/>
      </c>
      <c r="I92" s="2">
        <f>IF($B92="","",SUMIFS('Matchs'!$M$2:$M$101,'Matchs'!$G$2:$G$101,$C92,'Matchs'!$P$2:$P$101,"Terminé")+SUMIFS('Matchs'!$L$2:$L$101,'Matchs'!$I$2:$I$101,$C92,'Matchs'!$P$2:$P$101,"Terminé"))</f>
        <v/>
      </c>
      <c r="J92" s="2">
        <f>IF($B92="","",H92-I92)</f>
        <v/>
      </c>
      <c r="K92" s="2">
        <f>IF($B92="","",F92*2)</f>
        <v/>
      </c>
      <c r="L92" s="9">
        <f>IF($B92="","",IFERROR(F92/E92,0))</f>
        <v/>
      </c>
      <c r="M92" s="2">
        <f>IF($B92="","",IF(K92&gt;=4,"Qualifié","À confirmer"))</f>
        <v/>
      </c>
    </row>
    <row r="93">
      <c r="A93" s="6">
        <f>IF($B93="","",1+COUNTIFS($D$2:$D$101,D93,$K$2:$K$101,"&gt;"&amp;K93))</f>
        <v/>
      </c>
      <c r="B93" s="6">
        <f>IF('Participants'!$A93="","",'Participants'!$A93)</f>
        <v/>
      </c>
      <c r="C93" s="6">
        <f>IF($B93="","",IFERROR(VLOOKUP($B93,'Participants'!$A$2:$L$101,3,FALSE),""))</f>
        <v/>
      </c>
      <c r="D93" s="6">
        <f>IF($B93="","",IFERROR(VLOOKUP($B93,'Participants'!$A$2:$L$101,9,FALSE),""))</f>
        <v/>
      </c>
      <c r="E93" s="6">
        <f>IF($B93="","",COUNTIFS('Matchs'!$G$2:$G$101,$C93,'Matchs'!$P$2:$P$101,"Terminé")+COUNTIFS('Matchs'!$I$2:$I$101,$C93,'Matchs'!$P$2:$P$101,"Terminé"))</f>
        <v/>
      </c>
      <c r="F93" s="6">
        <f>IF($B93="","",COUNTIF('Matchs'!$N$2:$N$101,$C93))</f>
        <v/>
      </c>
      <c r="G93" s="6">
        <f>IF($B93="","",E93-F93)</f>
        <v/>
      </c>
      <c r="H93" s="6">
        <f>IF($B93="","",SUMIFS('Matchs'!$L$2:$L$101,'Matchs'!$G$2:$G$101,$C93,'Matchs'!$P$2:$P$101,"Terminé")+SUMIFS('Matchs'!$M$2:$M$101,'Matchs'!$I$2:$I$101,$C93,'Matchs'!$P$2:$P$101,"Terminé"))</f>
        <v/>
      </c>
      <c r="I93" s="6">
        <f>IF($B93="","",SUMIFS('Matchs'!$M$2:$M$101,'Matchs'!$G$2:$G$101,$C93,'Matchs'!$P$2:$P$101,"Terminé")+SUMIFS('Matchs'!$L$2:$L$101,'Matchs'!$I$2:$I$101,$C93,'Matchs'!$P$2:$P$101,"Terminé"))</f>
        <v/>
      </c>
      <c r="J93" s="6">
        <f>IF($B93="","",H93-I93)</f>
        <v/>
      </c>
      <c r="K93" s="6">
        <f>IF($B93="","",F93*2)</f>
        <v/>
      </c>
      <c r="L93" s="11">
        <f>IF($B93="","",IFERROR(F93/E93,0))</f>
        <v/>
      </c>
      <c r="M93" s="6">
        <f>IF($B93="","",IF(K93&gt;=4,"Qualifié","À confirmer"))</f>
        <v/>
      </c>
    </row>
    <row r="94">
      <c r="A94" s="2">
        <f>IF($B94="","",1+COUNTIFS($D$2:$D$101,D94,$K$2:$K$101,"&gt;"&amp;K94))</f>
        <v/>
      </c>
      <c r="B94" s="2">
        <f>IF('Participants'!$A94="","",'Participants'!$A94)</f>
        <v/>
      </c>
      <c r="C94" s="2">
        <f>IF($B94="","",IFERROR(VLOOKUP($B94,'Participants'!$A$2:$L$101,3,FALSE),""))</f>
        <v/>
      </c>
      <c r="D94" s="2">
        <f>IF($B94="","",IFERROR(VLOOKUP($B94,'Participants'!$A$2:$L$101,9,FALSE),""))</f>
        <v/>
      </c>
      <c r="E94" s="2">
        <f>IF($B94="","",COUNTIFS('Matchs'!$G$2:$G$101,$C94,'Matchs'!$P$2:$P$101,"Terminé")+COUNTIFS('Matchs'!$I$2:$I$101,$C94,'Matchs'!$P$2:$P$101,"Terminé"))</f>
        <v/>
      </c>
      <c r="F94" s="2">
        <f>IF($B94="","",COUNTIF('Matchs'!$N$2:$N$101,$C94))</f>
        <v/>
      </c>
      <c r="G94" s="2">
        <f>IF($B94="","",E94-F94)</f>
        <v/>
      </c>
      <c r="H94" s="2">
        <f>IF($B94="","",SUMIFS('Matchs'!$L$2:$L$101,'Matchs'!$G$2:$G$101,$C94,'Matchs'!$P$2:$P$101,"Terminé")+SUMIFS('Matchs'!$M$2:$M$101,'Matchs'!$I$2:$I$101,$C94,'Matchs'!$P$2:$P$101,"Terminé"))</f>
        <v/>
      </c>
      <c r="I94" s="2">
        <f>IF($B94="","",SUMIFS('Matchs'!$M$2:$M$101,'Matchs'!$G$2:$G$101,$C94,'Matchs'!$P$2:$P$101,"Terminé")+SUMIFS('Matchs'!$L$2:$L$101,'Matchs'!$I$2:$I$101,$C94,'Matchs'!$P$2:$P$101,"Terminé"))</f>
        <v/>
      </c>
      <c r="J94" s="2">
        <f>IF($B94="","",H94-I94)</f>
        <v/>
      </c>
      <c r="K94" s="2">
        <f>IF($B94="","",F94*2)</f>
        <v/>
      </c>
      <c r="L94" s="9">
        <f>IF($B94="","",IFERROR(F94/E94,0))</f>
        <v/>
      </c>
      <c r="M94" s="2">
        <f>IF($B94="","",IF(K94&gt;=4,"Qualifié","À confirmer"))</f>
        <v/>
      </c>
    </row>
    <row r="95">
      <c r="A95" s="6">
        <f>IF($B95="","",1+COUNTIFS($D$2:$D$101,D95,$K$2:$K$101,"&gt;"&amp;K95))</f>
        <v/>
      </c>
      <c r="B95" s="6">
        <f>IF('Participants'!$A95="","",'Participants'!$A95)</f>
        <v/>
      </c>
      <c r="C95" s="6">
        <f>IF($B95="","",IFERROR(VLOOKUP($B95,'Participants'!$A$2:$L$101,3,FALSE),""))</f>
        <v/>
      </c>
      <c r="D95" s="6">
        <f>IF($B95="","",IFERROR(VLOOKUP($B95,'Participants'!$A$2:$L$101,9,FALSE),""))</f>
        <v/>
      </c>
      <c r="E95" s="6">
        <f>IF($B95="","",COUNTIFS('Matchs'!$G$2:$G$101,$C95,'Matchs'!$P$2:$P$101,"Terminé")+COUNTIFS('Matchs'!$I$2:$I$101,$C95,'Matchs'!$P$2:$P$101,"Terminé"))</f>
        <v/>
      </c>
      <c r="F95" s="6">
        <f>IF($B95="","",COUNTIF('Matchs'!$N$2:$N$101,$C95))</f>
        <v/>
      </c>
      <c r="G95" s="6">
        <f>IF($B95="","",E95-F95)</f>
        <v/>
      </c>
      <c r="H95" s="6">
        <f>IF($B95="","",SUMIFS('Matchs'!$L$2:$L$101,'Matchs'!$G$2:$G$101,$C95,'Matchs'!$P$2:$P$101,"Terminé")+SUMIFS('Matchs'!$M$2:$M$101,'Matchs'!$I$2:$I$101,$C95,'Matchs'!$P$2:$P$101,"Terminé"))</f>
        <v/>
      </c>
      <c r="I95" s="6">
        <f>IF($B95="","",SUMIFS('Matchs'!$M$2:$M$101,'Matchs'!$G$2:$G$101,$C95,'Matchs'!$P$2:$P$101,"Terminé")+SUMIFS('Matchs'!$L$2:$L$101,'Matchs'!$I$2:$I$101,$C95,'Matchs'!$P$2:$P$101,"Terminé"))</f>
        <v/>
      </c>
      <c r="J95" s="6">
        <f>IF($B95="","",H95-I95)</f>
        <v/>
      </c>
      <c r="K95" s="6">
        <f>IF($B95="","",F95*2)</f>
        <v/>
      </c>
      <c r="L95" s="11">
        <f>IF($B95="","",IFERROR(F95/E95,0))</f>
        <v/>
      </c>
      <c r="M95" s="6">
        <f>IF($B95="","",IF(K95&gt;=4,"Qualifié","À confirmer"))</f>
        <v/>
      </c>
    </row>
    <row r="96">
      <c r="A96" s="2">
        <f>IF($B96="","",1+COUNTIFS($D$2:$D$101,D96,$K$2:$K$101,"&gt;"&amp;K96))</f>
        <v/>
      </c>
      <c r="B96" s="2">
        <f>IF('Participants'!$A96="","",'Participants'!$A96)</f>
        <v/>
      </c>
      <c r="C96" s="2">
        <f>IF($B96="","",IFERROR(VLOOKUP($B96,'Participants'!$A$2:$L$101,3,FALSE),""))</f>
        <v/>
      </c>
      <c r="D96" s="2">
        <f>IF($B96="","",IFERROR(VLOOKUP($B96,'Participants'!$A$2:$L$101,9,FALSE),""))</f>
        <v/>
      </c>
      <c r="E96" s="2">
        <f>IF($B96="","",COUNTIFS('Matchs'!$G$2:$G$101,$C96,'Matchs'!$P$2:$P$101,"Terminé")+COUNTIFS('Matchs'!$I$2:$I$101,$C96,'Matchs'!$P$2:$P$101,"Terminé"))</f>
        <v/>
      </c>
      <c r="F96" s="2">
        <f>IF($B96="","",COUNTIF('Matchs'!$N$2:$N$101,$C96))</f>
        <v/>
      </c>
      <c r="G96" s="2">
        <f>IF($B96="","",E96-F96)</f>
        <v/>
      </c>
      <c r="H96" s="2">
        <f>IF($B96="","",SUMIFS('Matchs'!$L$2:$L$101,'Matchs'!$G$2:$G$101,$C96,'Matchs'!$P$2:$P$101,"Terminé")+SUMIFS('Matchs'!$M$2:$M$101,'Matchs'!$I$2:$I$101,$C96,'Matchs'!$P$2:$P$101,"Terminé"))</f>
        <v/>
      </c>
      <c r="I96" s="2">
        <f>IF($B96="","",SUMIFS('Matchs'!$M$2:$M$101,'Matchs'!$G$2:$G$101,$C96,'Matchs'!$P$2:$P$101,"Terminé")+SUMIFS('Matchs'!$L$2:$L$101,'Matchs'!$I$2:$I$101,$C96,'Matchs'!$P$2:$P$101,"Terminé"))</f>
        <v/>
      </c>
      <c r="J96" s="2">
        <f>IF($B96="","",H96-I96)</f>
        <v/>
      </c>
      <c r="K96" s="2">
        <f>IF($B96="","",F96*2)</f>
        <v/>
      </c>
      <c r="L96" s="9">
        <f>IF($B96="","",IFERROR(F96/E96,0))</f>
        <v/>
      </c>
      <c r="M96" s="2">
        <f>IF($B96="","",IF(K96&gt;=4,"Qualifié","À confirmer"))</f>
        <v/>
      </c>
    </row>
    <row r="97">
      <c r="A97" s="6">
        <f>IF($B97="","",1+COUNTIFS($D$2:$D$101,D97,$K$2:$K$101,"&gt;"&amp;K97))</f>
        <v/>
      </c>
      <c r="B97" s="6">
        <f>IF('Participants'!$A97="","",'Participants'!$A97)</f>
        <v/>
      </c>
      <c r="C97" s="6">
        <f>IF($B97="","",IFERROR(VLOOKUP($B97,'Participants'!$A$2:$L$101,3,FALSE),""))</f>
        <v/>
      </c>
      <c r="D97" s="6">
        <f>IF($B97="","",IFERROR(VLOOKUP($B97,'Participants'!$A$2:$L$101,9,FALSE),""))</f>
        <v/>
      </c>
      <c r="E97" s="6">
        <f>IF($B97="","",COUNTIFS('Matchs'!$G$2:$G$101,$C97,'Matchs'!$P$2:$P$101,"Terminé")+COUNTIFS('Matchs'!$I$2:$I$101,$C97,'Matchs'!$P$2:$P$101,"Terminé"))</f>
        <v/>
      </c>
      <c r="F97" s="6">
        <f>IF($B97="","",COUNTIF('Matchs'!$N$2:$N$101,$C97))</f>
        <v/>
      </c>
      <c r="G97" s="6">
        <f>IF($B97="","",E97-F97)</f>
        <v/>
      </c>
      <c r="H97" s="6">
        <f>IF($B97="","",SUMIFS('Matchs'!$L$2:$L$101,'Matchs'!$G$2:$G$101,$C97,'Matchs'!$P$2:$P$101,"Terminé")+SUMIFS('Matchs'!$M$2:$M$101,'Matchs'!$I$2:$I$101,$C97,'Matchs'!$P$2:$P$101,"Terminé"))</f>
        <v/>
      </c>
      <c r="I97" s="6">
        <f>IF($B97="","",SUMIFS('Matchs'!$M$2:$M$101,'Matchs'!$G$2:$G$101,$C97,'Matchs'!$P$2:$P$101,"Terminé")+SUMIFS('Matchs'!$L$2:$L$101,'Matchs'!$I$2:$I$101,$C97,'Matchs'!$P$2:$P$101,"Terminé"))</f>
        <v/>
      </c>
      <c r="J97" s="6">
        <f>IF($B97="","",H97-I97)</f>
        <v/>
      </c>
      <c r="K97" s="6">
        <f>IF($B97="","",F97*2)</f>
        <v/>
      </c>
      <c r="L97" s="11">
        <f>IF($B97="","",IFERROR(F97/E97,0))</f>
        <v/>
      </c>
      <c r="M97" s="6">
        <f>IF($B97="","",IF(K97&gt;=4,"Qualifié","À confirmer"))</f>
        <v/>
      </c>
    </row>
    <row r="98">
      <c r="A98" s="2">
        <f>IF($B98="","",1+COUNTIFS($D$2:$D$101,D98,$K$2:$K$101,"&gt;"&amp;K98))</f>
        <v/>
      </c>
      <c r="B98" s="2">
        <f>IF('Participants'!$A98="","",'Participants'!$A98)</f>
        <v/>
      </c>
      <c r="C98" s="2">
        <f>IF($B98="","",IFERROR(VLOOKUP($B98,'Participants'!$A$2:$L$101,3,FALSE),""))</f>
        <v/>
      </c>
      <c r="D98" s="2">
        <f>IF($B98="","",IFERROR(VLOOKUP($B98,'Participants'!$A$2:$L$101,9,FALSE),""))</f>
        <v/>
      </c>
      <c r="E98" s="2">
        <f>IF($B98="","",COUNTIFS('Matchs'!$G$2:$G$101,$C98,'Matchs'!$P$2:$P$101,"Terminé")+COUNTIFS('Matchs'!$I$2:$I$101,$C98,'Matchs'!$P$2:$P$101,"Terminé"))</f>
        <v/>
      </c>
      <c r="F98" s="2">
        <f>IF($B98="","",COUNTIF('Matchs'!$N$2:$N$101,$C98))</f>
        <v/>
      </c>
      <c r="G98" s="2">
        <f>IF($B98="","",E98-F98)</f>
        <v/>
      </c>
      <c r="H98" s="2">
        <f>IF($B98="","",SUMIFS('Matchs'!$L$2:$L$101,'Matchs'!$G$2:$G$101,$C98,'Matchs'!$P$2:$P$101,"Terminé")+SUMIFS('Matchs'!$M$2:$M$101,'Matchs'!$I$2:$I$101,$C98,'Matchs'!$P$2:$P$101,"Terminé"))</f>
        <v/>
      </c>
      <c r="I98" s="2">
        <f>IF($B98="","",SUMIFS('Matchs'!$M$2:$M$101,'Matchs'!$G$2:$G$101,$C98,'Matchs'!$P$2:$P$101,"Terminé")+SUMIFS('Matchs'!$L$2:$L$101,'Matchs'!$I$2:$I$101,$C98,'Matchs'!$P$2:$P$101,"Terminé"))</f>
        <v/>
      </c>
      <c r="J98" s="2">
        <f>IF($B98="","",H98-I98)</f>
        <v/>
      </c>
      <c r="K98" s="2">
        <f>IF($B98="","",F98*2)</f>
        <v/>
      </c>
      <c r="L98" s="9">
        <f>IF($B98="","",IFERROR(F98/E98,0))</f>
        <v/>
      </c>
      <c r="M98" s="2">
        <f>IF($B98="","",IF(K98&gt;=4,"Qualifié","À confirmer"))</f>
        <v/>
      </c>
    </row>
    <row r="99">
      <c r="A99" s="6">
        <f>IF($B99="","",1+COUNTIFS($D$2:$D$101,D99,$K$2:$K$101,"&gt;"&amp;K99))</f>
        <v/>
      </c>
      <c r="B99" s="6">
        <f>IF('Participants'!$A99="","",'Participants'!$A99)</f>
        <v/>
      </c>
      <c r="C99" s="6">
        <f>IF($B99="","",IFERROR(VLOOKUP($B99,'Participants'!$A$2:$L$101,3,FALSE),""))</f>
        <v/>
      </c>
      <c r="D99" s="6">
        <f>IF($B99="","",IFERROR(VLOOKUP($B99,'Participants'!$A$2:$L$101,9,FALSE),""))</f>
        <v/>
      </c>
      <c r="E99" s="6">
        <f>IF($B99="","",COUNTIFS('Matchs'!$G$2:$G$101,$C99,'Matchs'!$P$2:$P$101,"Terminé")+COUNTIFS('Matchs'!$I$2:$I$101,$C99,'Matchs'!$P$2:$P$101,"Terminé"))</f>
        <v/>
      </c>
      <c r="F99" s="6">
        <f>IF($B99="","",COUNTIF('Matchs'!$N$2:$N$101,$C99))</f>
        <v/>
      </c>
      <c r="G99" s="6">
        <f>IF($B99="","",E99-F99)</f>
        <v/>
      </c>
      <c r="H99" s="6">
        <f>IF($B99="","",SUMIFS('Matchs'!$L$2:$L$101,'Matchs'!$G$2:$G$101,$C99,'Matchs'!$P$2:$P$101,"Terminé")+SUMIFS('Matchs'!$M$2:$M$101,'Matchs'!$I$2:$I$101,$C99,'Matchs'!$P$2:$P$101,"Terminé"))</f>
        <v/>
      </c>
      <c r="I99" s="6">
        <f>IF($B99="","",SUMIFS('Matchs'!$M$2:$M$101,'Matchs'!$G$2:$G$101,$C99,'Matchs'!$P$2:$P$101,"Terminé")+SUMIFS('Matchs'!$L$2:$L$101,'Matchs'!$I$2:$I$101,$C99,'Matchs'!$P$2:$P$101,"Terminé"))</f>
        <v/>
      </c>
      <c r="J99" s="6">
        <f>IF($B99="","",H99-I99)</f>
        <v/>
      </c>
      <c r="K99" s="6">
        <f>IF($B99="","",F99*2)</f>
        <v/>
      </c>
      <c r="L99" s="11">
        <f>IF($B99="","",IFERROR(F99/E99,0))</f>
        <v/>
      </c>
      <c r="M99" s="6">
        <f>IF($B99="","",IF(K99&gt;=4,"Qualifié","À confirmer"))</f>
        <v/>
      </c>
    </row>
    <row r="100">
      <c r="A100" s="2">
        <f>IF($B100="","",1+COUNTIFS($D$2:$D$101,D100,$K$2:$K$101,"&gt;"&amp;K100))</f>
        <v/>
      </c>
      <c r="B100" s="2">
        <f>IF('Participants'!$A100="","",'Participants'!$A100)</f>
        <v/>
      </c>
      <c r="C100" s="2">
        <f>IF($B100="","",IFERROR(VLOOKUP($B100,'Participants'!$A$2:$L$101,3,FALSE),""))</f>
        <v/>
      </c>
      <c r="D100" s="2">
        <f>IF($B100="","",IFERROR(VLOOKUP($B100,'Participants'!$A$2:$L$101,9,FALSE),""))</f>
        <v/>
      </c>
      <c r="E100" s="2">
        <f>IF($B100="","",COUNTIFS('Matchs'!$G$2:$G$101,$C100,'Matchs'!$P$2:$P$101,"Terminé")+COUNTIFS('Matchs'!$I$2:$I$101,$C100,'Matchs'!$P$2:$P$101,"Terminé"))</f>
        <v/>
      </c>
      <c r="F100" s="2">
        <f>IF($B100="","",COUNTIF('Matchs'!$N$2:$N$101,$C100))</f>
        <v/>
      </c>
      <c r="G100" s="2">
        <f>IF($B100="","",E100-F100)</f>
        <v/>
      </c>
      <c r="H100" s="2">
        <f>IF($B100="","",SUMIFS('Matchs'!$L$2:$L$101,'Matchs'!$G$2:$G$101,$C100,'Matchs'!$P$2:$P$101,"Terminé")+SUMIFS('Matchs'!$M$2:$M$101,'Matchs'!$I$2:$I$101,$C100,'Matchs'!$P$2:$P$101,"Terminé"))</f>
        <v/>
      </c>
      <c r="I100" s="2">
        <f>IF($B100="","",SUMIFS('Matchs'!$M$2:$M$101,'Matchs'!$G$2:$G$101,$C100,'Matchs'!$P$2:$P$101,"Terminé")+SUMIFS('Matchs'!$L$2:$L$101,'Matchs'!$I$2:$I$101,$C100,'Matchs'!$P$2:$P$101,"Terminé"))</f>
        <v/>
      </c>
      <c r="J100" s="2">
        <f>IF($B100="","",H100-I100)</f>
        <v/>
      </c>
      <c r="K100" s="2">
        <f>IF($B100="","",F100*2)</f>
        <v/>
      </c>
      <c r="L100" s="9">
        <f>IF($B100="","",IFERROR(F100/E100,0))</f>
        <v/>
      </c>
      <c r="M100" s="2">
        <f>IF($B100="","",IF(K100&gt;=4,"Qualifié","À confirmer"))</f>
        <v/>
      </c>
    </row>
    <row r="101">
      <c r="A101" s="6">
        <f>IF($B101="","",1+COUNTIFS($D$2:$D$101,D101,$K$2:$K$101,"&gt;"&amp;K101))</f>
        <v/>
      </c>
      <c r="B101" s="6">
        <f>IF('Participants'!$A101="","",'Participants'!$A101)</f>
        <v/>
      </c>
      <c r="C101" s="6">
        <f>IF($B101="","",IFERROR(VLOOKUP($B101,'Participants'!$A$2:$L$101,3,FALSE),""))</f>
        <v/>
      </c>
      <c r="D101" s="6">
        <f>IF($B101="","",IFERROR(VLOOKUP($B101,'Participants'!$A$2:$L$101,9,FALSE),""))</f>
        <v/>
      </c>
      <c r="E101" s="6">
        <f>IF($B101="","",COUNTIFS('Matchs'!$G$2:$G$101,$C101,'Matchs'!$P$2:$P$101,"Terminé")+COUNTIFS('Matchs'!$I$2:$I$101,$C101,'Matchs'!$P$2:$P$101,"Terminé"))</f>
        <v/>
      </c>
      <c r="F101" s="6">
        <f>IF($B101="","",COUNTIF('Matchs'!$N$2:$N$101,$C101))</f>
        <v/>
      </c>
      <c r="G101" s="6">
        <f>IF($B101="","",E101-F101)</f>
        <v/>
      </c>
      <c r="H101" s="6">
        <f>IF($B101="","",SUMIFS('Matchs'!$L$2:$L$101,'Matchs'!$G$2:$G$101,$C101,'Matchs'!$P$2:$P$101,"Terminé")+SUMIFS('Matchs'!$M$2:$M$101,'Matchs'!$I$2:$I$101,$C101,'Matchs'!$P$2:$P$101,"Terminé"))</f>
        <v/>
      </c>
      <c r="I101" s="6">
        <f>IF($B101="","",SUMIFS('Matchs'!$M$2:$M$101,'Matchs'!$G$2:$G$101,$C101,'Matchs'!$P$2:$P$101,"Terminé")+SUMIFS('Matchs'!$L$2:$L$101,'Matchs'!$I$2:$I$101,$C101,'Matchs'!$P$2:$P$101,"Terminé"))</f>
        <v/>
      </c>
      <c r="J101" s="6">
        <f>IF($B101="","",H101-I101)</f>
        <v/>
      </c>
      <c r="K101" s="6">
        <f>IF($B101="","",F101*2)</f>
        <v/>
      </c>
      <c r="L101" s="11">
        <f>IF($B101="","",IFERROR(F101/E101,0))</f>
        <v/>
      </c>
      <c r="M101" s="6">
        <f>IF($B101="","",IF(K101&gt;=4,"Qualifié","À confirmer"))</f>
        <v/>
      </c>
    </row>
    <row r="102">
      <c r="A102" s="13" t="inlineStr">
        <is>
          <t>Total / moyenne</t>
        </is>
      </c>
      <c r="B102" s="10" t="n"/>
      <c r="C102" s="10" t="n"/>
      <c r="D102" s="10" t="n"/>
      <c r="E102" s="10">
        <f>SUM(E2:E101)</f>
        <v/>
      </c>
      <c r="F102" s="10">
        <f>SUM(F2:F101)</f>
        <v/>
      </c>
      <c r="G102" s="10">
        <f>SUM(G2:G101)</f>
        <v/>
      </c>
      <c r="H102" s="10">
        <f>SUM(H2:H101)</f>
        <v/>
      </c>
      <c r="I102" s="10">
        <f>SUM(I2:I101)</f>
        <v/>
      </c>
      <c r="J102" s="10">
        <f>SUM(J2:J101)</f>
        <v/>
      </c>
      <c r="K102" s="10">
        <f>SUM(K2:K101)</f>
        <v/>
      </c>
      <c r="L102" s="14">
        <f>IFERROR(AVERAGE(L2:L101),0)</f>
        <v/>
      </c>
      <c r="M102" s="10" t="n"/>
    </row>
  </sheetData>
  <conditionalFormatting sqref="M2:M101">
    <cfRule type="expression" priority="1" dxfId="1" stopIfTrue="1">
      <formula>$M2="Qualifié"</formula>
    </cfRule>
    <cfRule type="expression" priority="2" dxfId="2" stopIfTrue="1">
      <formula>$M2="À confirmer"</formula>
    </cfRule>
  </conditionalFormatting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2" customWidth="1" min="2" max="2"/>
    <col width="58" customWidth="1" min="3" max="3"/>
  </cols>
  <sheetData>
    <row r="1">
      <c r="A1" s="1" t="inlineStr">
        <is>
          <t>Élément</t>
        </is>
      </c>
      <c r="B1" s="1" t="inlineStr">
        <is>
          <t>Utilisation</t>
        </is>
      </c>
      <c r="C1" s="1" t="inlineStr">
        <is>
          <t>Conseil</t>
        </is>
      </c>
    </row>
    <row r="2">
      <c r="A2" s="15" t="inlineStr">
        <is>
          <t>Participants</t>
        </is>
      </c>
      <c r="B2" s="15" t="inlineStr">
        <is>
          <t>Saisissez ou remplacez les joueurs dans les lignes jaunes.</t>
        </is>
      </c>
      <c r="C2" s="15" t="inlineStr">
        <is>
          <t>Les 8 premières lignes sont des exemples à remplacer.</t>
        </is>
      </c>
    </row>
    <row r="3">
      <c r="A3" s="16" t="inlineStr">
        <is>
          <t>N° joueur</t>
        </is>
      </c>
      <c r="B3" s="16" t="inlineStr">
        <is>
          <t>Le numéro est calculé automatiquement à partir du nom renseigné.</t>
        </is>
      </c>
      <c r="C3" s="16" t="inlineStr">
        <is>
          <t>Ne modifiez pas la colonne de numérotation.</t>
        </is>
      </c>
    </row>
    <row r="4">
      <c r="A4" s="15" t="inlineStr">
        <is>
          <t>Classement FFTT</t>
        </is>
      </c>
      <c r="B4" s="15" t="inlineStr">
        <is>
          <t>Indiquez le classement numérique du joueur.</t>
        </is>
      </c>
      <c r="C4" s="15" t="inlineStr">
        <is>
          <t>La tête de série est calculée automatiquement à partir de 1100 points.</t>
        </is>
      </c>
    </row>
    <row r="5">
      <c r="A5" s="16" t="inlineStr">
        <is>
          <t>Matchs</t>
        </is>
      </c>
      <c r="B5" s="16" t="inlineStr">
        <is>
          <t>Sélectionnez les numéros des joueurs A et B dans les listes déroulantes.</t>
        </is>
      </c>
      <c r="C5" s="16" t="inlineStr">
        <is>
          <t>Les noms, le vainqueur, le score et le statut sont calculés automatiquement.</t>
        </is>
      </c>
    </row>
    <row r="6">
      <c r="A6" s="15" t="inlineStr">
        <is>
          <t>Résultats</t>
        </is>
      </c>
      <c r="B6" s="15" t="inlineStr">
        <is>
          <t>Renseignez les sets A et B à la fin de chaque rencontre.</t>
        </is>
      </c>
      <c r="C6" s="15" t="inlineStr">
        <is>
          <t>Un score égal est signalé en rouge pour vérification.</t>
        </is>
      </c>
    </row>
    <row r="7">
      <c r="A7" s="16" t="inlineStr">
        <is>
          <t>Classement</t>
        </is>
      </c>
      <c r="B7" s="16" t="inlineStr">
        <is>
          <t>Consultez les statistiques par groupe et la qualification.</t>
        </is>
      </c>
      <c r="C7" s="16" t="inlineStr">
        <is>
          <t>Les calculs utilisent uniquement les matchs terminés.</t>
        </is>
      </c>
    </row>
    <row r="8">
      <c r="A8" s="15" t="inlineStr">
        <is>
          <t>Graphiques</t>
        </is>
      </c>
      <c r="B8" s="15" t="inlineStr">
        <is>
          <t>Utilisez le tableau de bord à droite de la feuille Classement.</t>
        </is>
      </c>
      <c r="C8" s="15" t="inlineStr">
        <is>
          <t>Les graphiques couvrent toutes les lignes préparées du modèle.</t>
        </is>
      </c>
    </row>
    <row r="9">
      <c r="A9" s="16" t="inlineStr">
        <is>
          <t>Capacité</t>
        </is>
      </c>
      <c r="B9" s="16" t="inlineStr">
        <is>
          <t>Les lignes 2 à 101 sont prêtes à être utilisées.</t>
        </is>
      </c>
      <c r="C9" s="16" t="inlineStr">
        <is>
          <t>Ajoutez les participants et les matchs dans les cellules jaunes.</t>
        </is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2026-09-07T09:21:47Z</dcterms:created>
  <dcterms:modified xmlns:dcterms="http://purl.org/dc/terms/" xmlns:xsi="http://www.w3.org/2001/XMLSchema-instance" xsi:type="dcterms:W3CDTF">2026-09-07T09:21:47Z</dcterms:modified>
</cp:coreProperties>
</file>