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mensuel" sheetId="1" state="visible" r:id="rId1"/>
    <sheet xmlns:r="http://schemas.openxmlformats.org/officeDocument/2006/relationships" name="Paramètres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MM/YYYY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4A2AA5"/>
      <sz val="14"/>
    </font>
    <font>
      <b val="1"/>
      <color rgb="00FFFFFF"/>
      <sz val="11"/>
    </font>
    <font>
      <color rgb="001F2937"/>
      <sz val="10"/>
    </font>
    <font>
      <b val="1"/>
      <color rgb="001F2937"/>
      <sz val="11"/>
    </font>
    <font>
      <b val="1"/>
      <color rgb="004A2AA5"/>
      <sz val="10"/>
    </font>
  </fonts>
  <fills count="8">
    <fill>
      <patternFill/>
    </fill>
    <fill>
      <patternFill patternType="gray125"/>
    </fill>
    <fill>
      <patternFill patternType="solid">
        <fgColor rgb="004A2AA5"/>
      </patternFill>
    </fill>
    <fill>
      <patternFill patternType="solid">
        <fgColor rgb="00F1EDF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F6B4A"/>
      </patternFill>
    </fill>
    <fill>
      <patternFill patternType="solid">
        <f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2" fontId="3" fillId="3" borderId="1" applyAlignment="1" pivotButton="0" quotePrefix="0" xfId="0">
      <alignment horizontal="center" vertical="center"/>
    </xf>
    <xf numFmtId="2" fontId="3" fillId="4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2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2" fontId="4" fillId="6" borderId="1" applyAlignment="1" pivotButton="0" quotePrefix="0" xfId="0">
      <alignment horizontal="center" vertical="center"/>
    </xf>
    <xf numFmtId="166" fontId="4" fillId="6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2" fillId="7" borderId="0" applyAlignment="1" pivotButton="0" quotePrefix="0" xfId="0">
      <alignment horizontal="left" vertical="center"/>
    </xf>
    <xf numFmtId="1" fontId="3" fillId="3" borderId="1" applyAlignment="1" pivotButton="0" quotePrefix="0" xfId="0">
      <alignment horizontal="center" vertical="center"/>
    </xf>
    <xf numFmtId="1" fontId="3" fillId="5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16A34A"/>
        <sz val="10"/>
      </font>
    </dxf>
    <dxf>
      <font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prévues vs heures rémunérées par salarié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'Suivi mensuel'!E2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'Suivi mensuel'!$B$3:$B$12</f>
            </numRef>
          </cat>
          <val>
            <numRef>
              <f>'Suivi mensuel'!$E$3:$E$12</f>
            </numRef>
          </val>
        </ser>
        <ser>
          <idx val="1"/>
          <order val="1"/>
          <tx>
            <strRef>
              <f>'Suivi mensuel'!I2</f>
            </strRef>
          </tx>
          <spPr>
            <a:solidFill xmlns:a="http://schemas.openxmlformats.org/drawingml/2006/main">
              <a:srgbClr val="FF6B4A"/>
            </a:solidFill>
            <a:ln xmlns:a="http://schemas.openxmlformats.org/drawingml/2006/main">
              <a:prstDash val="solid"/>
            </a:ln>
          </spPr>
          <val>
            <numRef>
              <f>'Suivi mensuel'!$I$3:$I$12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Salariés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supplémentaires et absences par salarié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'Suivi mensuel'!G2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'Suivi mensuel'!$B$3:$B$12</f>
            </numRef>
          </cat>
          <val>
            <numRef>
              <f>'Suivi mensuel'!$G$3:$G$12</f>
            </numRef>
          </val>
        </ser>
        <ser>
          <idx val="1"/>
          <order val="1"/>
          <tx>
            <strRef>
              <f>'Suivi mensuel'!H2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val>
            <numRef>
              <f>'Suivi mensuel'!$H$3:$H$12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Salariés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 mensuels</a:t>
            </a:r>
          </a:p>
        </rich>
      </tx>
    </title>
    <plotArea>
      <pieChart>
        <varyColors val="1"/>
        <ser>
          <idx val="0"/>
          <order val="0"/>
          <tx>
            <strRef>
              <f>'Synthèse'!B15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'Synthèse'!$A$16:$A$18</f>
            </numRef>
          </cat>
          <val>
            <numRef>
              <f>'Synthèse'!$B$16:$B$18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25</row>
      <rowOff>0</rowOff>
    </from>
    <ext cx="792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20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3" customWidth="1" min="3" max="3"/>
    <col width="15" customWidth="1" min="4" max="4"/>
    <col width="13" customWidth="1" min="5" max="5"/>
    <col width="15" customWidth="1" min="6" max="6"/>
    <col width="14" customWidth="1" min="7" max="7"/>
    <col width="13" customWidth="1" min="8" max="8"/>
    <col width="13" customWidth="1" min="9" max="9"/>
    <col width="12" customWidth="1" min="10" max="10"/>
    <col width="13" customWidth="1" min="11" max="11"/>
    <col width="22" customWidth="1" min="12" max="12"/>
    <col width="28" customWidth="1" min="13" max="13"/>
  </cols>
  <sheetData>
    <row r="1" ht="24" customHeight="1">
      <c r="A1" s="1" t="inlineStr">
        <is>
          <t>Suivi mensuel des heures de travail — Juillet 2026</t>
        </is>
      </c>
    </row>
    <row r="2" ht="32" customHeight="1">
      <c r="A2" s="2" t="inlineStr">
        <is>
          <t>Mois</t>
        </is>
      </c>
      <c r="B2" s="2" t="inlineStr">
        <is>
          <t>Salarié</t>
        </is>
      </c>
      <c r="C2" s="2" t="inlineStr">
        <is>
          <t>Ville</t>
        </is>
      </c>
      <c r="D2" s="2" t="inlineStr">
        <is>
          <t>Contrat</t>
        </is>
      </c>
      <c r="E2" s="2" t="inlineStr">
        <is>
          <t>Heures prévues</t>
        </is>
      </c>
      <c r="F2" s="2" t="inlineStr">
        <is>
          <t>Heures normales réalisées</t>
        </is>
      </c>
      <c r="G2" s="2" t="inlineStr">
        <is>
          <t>Heures supplémentaires</t>
        </is>
      </c>
      <c r="H2" s="2" t="inlineStr">
        <is>
          <t>Heures d'absence</t>
        </is>
      </c>
      <c r="I2" s="2" t="inlineStr">
        <is>
          <t>Heures rémunérées</t>
        </is>
      </c>
      <c r="J2" s="2" t="inlineStr">
        <is>
          <t>Écart vs prévu</t>
        </is>
      </c>
      <c r="K2" s="2" t="inlineStr">
        <is>
          <t>Taux de présence</t>
        </is>
      </c>
      <c r="L2" s="2" t="inlineStr">
        <is>
          <t>Statut mensuel</t>
        </is>
      </c>
      <c r="M2" s="2" t="inlineStr">
        <is>
          <t>Commentaire</t>
        </is>
      </c>
    </row>
    <row r="3">
      <c r="A3" s="3" t="n">
        <v>46204</v>
      </c>
      <c r="B3" s="4" t="inlineStr">
        <is>
          <t>Camille Martin</t>
        </is>
      </c>
      <c r="C3" s="4" t="inlineStr">
        <is>
          <t>Paris</t>
        </is>
      </c>
      <c r="D3" s="5" t="inlineStr">
        <is>
          <t>CDI</t>
        </is>
      </c>
      <c r="E3" s="6">
        <f>IFERROR(VLOOKUP(D3,'Paramètres'!$A$2:$B$5,2,FALSE),0)</f>
        <v/>
      </c>
      <c r="F3" s="7" t="n">
        <v>149.5</v>
      </c>
      <c r="G3" s="7" t="n">
        <v>6</v>
      </c>
      <c r="H3" s="7" t="n">
        <v>0</v>
      </c>
      <c r="I3" s="6">
        <f>SUM(F3:H3)</f>
        <v/>
      </c>
      <c r="J3" s="6">
        <f>I3-E3</f>
        <v/>
      </c>
      <c r="K3" s="8">
        <f>IFERROR(F3/(E3-H3),0)</f>
        <v/>
      </c>
      <c r="L3" s="4">
        <f>IF(J3&gt;0,"Heures supplémentaires",IF(J3&lt;0,"Sous le seuil","Conforme"))</f>
        <v/>
      </c>
      <c r="M3" s="9" t="inlineStr">
        <is>
          <t>Remplacement ponctuel validé</t>
        </is>
      </c>
    </row>
    <row r="4">
      <c r="A4" s="10" t="n">
        <v>46204</v>
      </c>
      <c r="B4" s="11" t="inlineStr">
        <is>
          <t>Lucas Bernard</t>
        </is>
      </c>
      <c r="C4" s="11" t="inlineStr">
        <is>
          <t>Lyon</t>
        </is>
      </c>
      <c r="D4" s="12" t="inlineStr">
        <is>
          <t>CDI</t>
        </is>
      </c>
      <c r="E4" s="13">
        <f>IFERROR(VLOOKUP(D4,'Paramètres'!$A$2:$B$5,2,FALSE),0)</f>
        <v/>
      </c>
      <c r="F4" s="7" t="n">
        <v>144.17</v>
      </c>
      <c r="G4" s="7" t="n">
        <v>0</v>
      </c>
      <c r="H4" s="7" t="n">
        <v>7.5</v>
      </c>
      <c r="I4" s="13">
        <f>SUM(F4:H4)</f>
        <v/>
      </c>
      <c r="J4" s="13">
        <f>I4-E4</f>
        <v/>
      </c>
      <c r="K4" s="14">
        <f>IFERROR(F4/(E4-H4),0)</f>
        <v/>
      </c>
      <c r="L4" s="11">
        <f>IF(J4&gt;0,"Heures supplémentaires",IF(J4&lt;0,"Sous le seuil","Conforme"))</f>
        <v/>
      </c>
      <c r="M4" s="9" t="inlineStr">
        <is>
          <t>Arrêt maladie 1 jour</t>
        </is>
      </c>
    </row>
    <row r="5">
      <c r="A5" s="3" t="n">
        <v>46204</v>
      </c>
      <c r="B5" s="4" t="inlineStr">
        <is>
          <t>Emma Dubois</t>
        </is>
      </c>
      <c r="C5" s="4" t="inlineStr">
        <is>
          <t>Marseille</t>
        </is>
      </c>
      <c r="D5" s="5" t="inlineStr">
        <is>
          <t>Temps partiel</t>
        </is>
      </c>
      <c r="E5" s="6">
        <f>IFERROR(VLOOKUP(D5,'Paramètres'!$A$2:$B$5,2,FALSE),0)</f>
        <v/>
      </c>
      <c r="F5" s="7" t="n">
        <v>102</v>
      </c>
      <c r="G5" s="7" t="n">
        <v>2.5</v>
      </c>
      <c r="H5" s="7" t="n">
        <v>0</v>
      </c>
      <c r="I5" s="6">
        <f>SUM(F5:H5)</f>
        <v/>
      </c>
      <c r="J5" s="6">
        <f>I5-E5</f>
        <v/>
      </c>
      <c r="K5" s="8">
        <f>IFERROR(F5/(E5-H5),0)</f>
        <v/>
      </c>
      <c r="L5" s="4">
        <f>IF(J5&gt;0,"Heures supplémentaires",IF(J5&lt;0,"Sous le seuil","Conforme"))</f>
        <v/>
      </c>
      <c r="M5" s="9" t="inlineStr">
        <is>
          <t>Renfort estival</t>
        </is>
      </c>
    </row>
    <row r="6">
      <c r="A6" s="10" t="n">
        <v>46204</v>
      </c>
      <c r="B6" s="11" t="inlineStr">
        <is>
          <t>Hugo Leroy</t>
        </is>
      </c>
      <c r="C6" s="11" t="inlineStr">
        <is>
          <t>Toulouse</t>
        </is>
      </c>
      <c r="D6" s="12" t="inlineStr">
        <is>
          <t>CDI</t>
        </is>
      </c>
      <c r="E6" s="13">
        <f>IFERROR(VLOOKUP(D6,'Paramètres'!$A$2:$B$5,2,FALSE),0)</f>
        <v/>
      </c>
      <c r="F6" s="7" t="n">
        <v>155</v>
      </c>
      <c r="G6" s="7" t="n">
        <v>3</v>
      </c>
      <c r="H6" s="7" t="n">
        <v>0</v>
      </c>
      <c r="I6" s="13">
        <f>SUM(F6:H6)</f>
        <v/>
      </c>
      <c r="J6" s="13">
        <f>I6-E6</f>
        <v/>
      </c>
      <c r="K6" s="14">
        <f>IFERROR(F6/(E6-H6),0)</f>
        <v/>
      </c>
      <c r="L6" s="11">
        <f>IF(J6&gt;0,"Heures supplémentaires",IF(J6&lt;0,"Sous le seuil","Conforme"))</f>
        <v/>
      </c>
      <c r="M6" s="9" t="inlineStr">
        <is>
          <t>Projet client urgent</t>
        </is>
      </c>
    </row>
    <row r="7">
      <c r="A7" s="3" t="n">
        <v>46204</v>
      </c>
      <c r="B7" s="4" t="inlineStr">
        <is>
          <t>Léa Moreau</t>
        </is>
      </c>
      <c r="C7" s="4" t="inlineStr">
        <is>
          <t>Bordeaux</t>
        </is>
      </c>
      <c r="D7" s="5" t="inlineStr">
        <is>
          <t>CDD</t>
        </is>
      </c>
      <c r="E7" s="6">
        <f>IFERROR(VLOOKUP(D7,'Paramètres'!$A$2:$B$5,2,FALSE),0)</f>
        <v/>
      </c>
      <c r="F7" s="7" t="n">
        <v>143.67</v>
      </c>
      <c r="G7" s="7" t="n">
        <v>0</v>
      </c>
      <c r="H7" s="7" t="n">
        <v>8</v>
      </c>
      <c r="I7" s="6">
        <f>SUM(F7:H7)</f>
        <v/>
      </c>
      <c r="J7" s="6">
        <f>I7-E7</f>
        <v/>
      </c>
      <c r="K7" s="8">
        <f>IFERROR(F7/(E7-H7),0)</f>
        <v/>
      </c>
      <c r="L7" s="4">
        <f>IF(J7&gt;0,"Heures supplémentaires",IF(J7&lt;0,"Sous le seuil","Conforme"))</f>
        <v/>
      </c>
      <c r="M7" s="9" t="inlineStr">
        <is>
          <t>Congés payés</t>
        </is>
      </c>
    </row>
    <row r="8">
      <c r="A8" s="10" t="n">
        <v>46204</v>
      </c>
      <c r="B8" s="11" t="inlineStr">
        <is>
          <t>Louis Petit</t>
        </is>
      </c>
      <c r="C8" s="11" t="inlineStr">
        <is>
          <t>Lille</t>
        </is>
      </c>
      <c r="D8" s="12" t="inlineStr">
        <is>
          <t>CDI</t>
        </is>
      </c>
      <c r="E8" s="13">
        <f>IFERROR(VLOOKUP(D8,'Paramètres'!$A$2:$B$5,2,FALSE),0)</f>
        <v/>
      </c>
      <c r="F8" s="7" t="n">
        <v>151.67</v>
      </c>
      <c r="G8" s="7" t="n">
        <v>0</v>
      </c>
      <c r="H8" s="7" t="n">
        <v>0</v>
      </c>
      <c r="I8" s="13">
        <f>SUM(F8:H8)</f>
        <v/>
      </c>
      <c r="J8" s="13">
        <f>I8-E8</f>
        <v/>
      </c>
      <c r="K8" s="14">
        <f>IFERROR(F8/(E8-H8),0)</f>
        <v/>
      </c>
      <c r="L8" s="11">
        <f>IF(J8&gt;0,"Heures supplémentaires",IF(J8&lt;0,"Sous le seuil","Conforme"))</f>
        <v/>
      </c>
      <c r="M8" s="9" t="inlineStr">
        <is>
          <t>RAS</t>
        </is>
      </c>
    </row>
    <row r="9">
      <c r="A9" s="3" t="n">
        <v>46204</v>
      </c>
      <c r="B9" s="4" t="inlineStr">
        <is>
          <t>Chloé Robert</t>
        </is>
      </c>
      <c r="C9" s="4" t="inlineStr">
        <is>
          <t>Nantes</t>
        </is>
      </c>
      <c r="D9" s="5" t="inlineStr">
        <is>
          <t>Temps partiel</t>
        </is>
      </c>
      <c r="E9" s="6">
        <f>IFERROR(VLOOKUP(D9,'Paramètres'!$A$2:$B$5,2,FALSE),0)</f>
        <v/>
      </c>
      <c r="F9" s="7" t="n">
        <v>100</v>
      </c>
      <c r="G9" s="7" t="n">
        <v>0</v>
      </c>
      <c r="H9" s="7" t="n">
        <v>4</v>
      </c>
      <c r="I9" s="6">
        <f>SUM(F9:H9)</f>
        <v/>
      </c>
      <c r="J9" s="6">
        <f>I9-E9</f>
        <v/>
      </c>
      <c r="K9" s="8">
        <f>IFERROR(F9/(E9-H9),0)</f>
        <v/>
      </c>
      <c r="L9" s="4">
        <f>IF(J9&gt;0,"Heures supplémentaires",IF(J9&lt;0,"Sous le seuil","Conforme"))</f>
        <v/>
      </c>
      <c r="M9" s="9" t="inlineStr">
        <is>
          <t>Formation interne</t>
        </is>
      </c>
    </row>
    <row r="10">
      <c r="A10" s="10" t="n">
        <v>46204</v>
      </c>
      <c r="B10" s="11" t="inlineStr">
        <is>
          <t>Nathan Richard</t>
        </is>
      </c>
      <c r="C10" s="11" t="inlineStr">
        <is>
          <t>Strasbourg</t>
        </is>
      </c>
      <c r="D10" s="12" t="inlineStr">
        <is>
          <t>CDI</t>
        </is>
      </c>
      <c r="E10" s="13">
        <f>IFERROR(VLOOKUP(D10,'Paramètres'!$A$2:$B$5,2,FALSE),0)</f>
        <v/>
      </c>
      <c r="F10" s="7" t="n">
        <v>160</v>
      </c>
      <c r="G10" s="7" t="n">
        <v>5</v>
      </c>
      <c r="H10" s="7" t="n">
        <v>0</v>
      </c>
      <c r="I10" s="13">
        <f>SUM(F10:H10)</f>
        <v/>
      </c>
      <c r="J10" s="13">
        <f>I10-E10</f>
        <v/>
      </c>
      <c r="K10" s="14">
        <f>IFERROR(F10/(E10-H10),0)</f>
        <v/>
      </c>
      <c r="L10" s="11">
        <f>IF(J10&gt;0,"Heures supplémentaires",IF(J10&lt;0,"Sous le seuil","Conforme"))</f>
        <v/>
      </c>
      <c r="M10" s="9" t="inlineStr">
        <is>
          <t>Inventaire annuel</t>
        </is>
      </c>
    </row>
    <row r="11">
      <c r="A11" s="3" t="n">
        <v>46204</v>
      </c>
      <c r="B11" s="4" t="inlineStr">
        <is>
          <t>Manon Durand</t>
        </is>
      </c>
      <c r="C11" s="4" t="inlineStr">
        <is>
          <t>Nice</t>
        </is>
      </c>
      <c r="D11" s="5" t="inlineStr">
        <is>
          <t>CDD</t>
        </is>
      </c>
      <c r="E11" s="6">
        <f>IFERROR(VLOOKUP(D11,'Paramètres'!$A$2:$B$5,2,FALSE),0)</f>
        <v/>
      </c>
      <c r="F11" s="7" t="n">
        <v>139.67</v>
      </c>
      <c r="G11" s="7" t="n">
        <v>0</v>
      </c>
      <c r="H11" s="7" t="n">
        <v>12</v>
      </c>
      <c r="I11" s="6">
        <f>SUM(F11:H11)</f>
        <v/>
      </c>
      <c r="J11" s="6">
        <f>I11-E11</f>
        <v/>
      </c>
      <c r="K11" s="8">
        <f>IFERROR(F11/(E11-H11),0)</f>
        <v/>
      </c>
      <c r="L11" s="4">
        <f>IF(J11&gt;0,"Heures supplémentaires",IF(J11&lt;0,"Sous le seuil","Conforme"))</f>
        <v/>
      </c>
      <c r="M11" s="9" t="inlineStr">
        <is>
          <t>Congés payés</t>
        </is>
      </c>
    </row>
    <row r="12">
      <c r="A12" s="10" t="n">
        <v>46204</v>
      </c>
      <c r="B12" s="11" t="inlineStr">
        <is>
          <t>Théo Simon</t>
        </is>
      </c>
      <c r="C12" s="11" t="inlineStr">
        <is>
          <t>Rennes</t>
        </is>
      </c>
      <c r="D12" s="12" t="inlineStr">
        <is>
          <t>CDI</t>
        </is>
      </c>
      <c r="E12" s="13">
        <f>IFERROR(VLOOKUP(D12,'Paramètres'!$A$2:$B$5,2,FALSE),0)</f>
        <v/>
      </c>
      <c r="F12" s="7" t="n">
        <v>151.67</v>
      </c>
      <c r="G12" s="7" t="n">
        <v>0</v>
      </c>
      <c r="H12" s="7" t="n">
        <v>0</v>
      </c>
      <c r="I12" s="13">
        <f>SUM(F12:H12)</f>
        <v/>
      </c>
      <c r="J12" s="13">
        <f>I12-E12</f>
        <v/>
      </c>
      <c r="K12" s="14">
        <f>IFERROR(F12/(E12-H12),0)</f>
        <v/>
      </c>
      <c r="L12" s="11">
        <f>IF(J12&gt;0,"Heures supplémentaires",IF(J12&lt;0,"Sous le seuil","Conforme"))</f>
        <v/>
      </c>
      <c r="M12" s="9" t="inlineStr">
        <is>
          <t>RAS</t>
        </is>
      </c>
    </row>
    <row r="13">
      <c r="A13" s="15" t="n"/>
      <c r="B13" s="16" t="inlineStr">
        <is>
          <t>TOTAL / MOYENNES</t>
        </is>
      </c>
      <c r="C13" s="15" t="n"/>
      <c r="D13" s="15" t="n"/>
      <c r="E13" s="17">
        <f>SUM(E3:E12)</f>
        <v/>
      </c>
      <c r="F13" s="17">
        <f>SUM(F3:F12)</f>
        <v/>
      </c>
      <c r="G13" s="17">
        <f>SUM(G3:G12)</f>
        <v/>
      </c>
      <c r="H13" s="17">
        <f>SUM(H3:H12)</f>
        <v/>
      </c>
      <c r="I13" s="17">
        <f>SUM(I3:I12)</f>
        <v/>
      </c>
      <c r="J13" s="17">
        <f>SUM(J3:J12)</f>
        <v/>
      </c>
      <c r="K13" s="18">
        <f>AVERAGE(K3:K12)</f>
        <v/>
      </c>
      <c r="L13" s="15">
        <f>COUNTIF(L3:L12,"Conforme")</f>
        <v/>
      </c>
      <c r="M13" s="16" t="inlineStr">
        <is>
          <t>Salariés conformes</t>
        </is>
      </c>
    </row>
  </sheetData>
  <mergeCells count="1">
    <mergeCell ref="A1:M1"/>
  </mergeCells>
  <conditionalFormatting sqref="J3:J12">
    <cfRule type="expression" priority="1" dxfId="0" stopIfTrue="1">
      <formula>J3&gt;0</formula>
    </cfRule>
    <cfRule type="expression" priority="2" dxfId="1" stopIfTrue="1">
      <formula>J3&lt;0</formula>
    </cfRule>
  </conditionalFormatting>
  <conditionalFormatting sqref="L3:L12">
    <cfRule type="expression" priority="3" dxfId="1" stopIfTrue="1">
      <formula>L3="Sous le seuil"</formula>
    </cfRule>
    <cfRule type="expression" priority="4" dxfId="0" stopIfTrue="1">
      <formula>L3="Heures supplémentaires"</formula>
    </cfRule>
  </conditionalFormatting>
  <dataValidations count="1">
    <dataValidation sqref="D3:D12" showErrorMessage="1" showInputMessage="1" allowBlank="1" type="list">
      <formula1>"CDI,CDD,Temps partiel,Forfait réduit"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</cols>
  <sheetData>
    <row r="1" ht="24" customHeight="1">
      <c r="A1" s="1" t="inlineStr">
        <is>
          <t>Paramètres — Régimes contractuels</t>
        </is>
      </c>
    </row>
    <row r="2">
      <c r="A2" s="19" t="inlineStr">
        <is>
          <t>Contrat</t>
        </is>
      </c>
      <c r="B2" s="19" t="inlineStr">
        <is>
          <t>Heures prévues mensuelles</t>
        </is>
      </c>
    </row>
    <row r="3">
      <c r="A3" s="4" t="inlineStr">
        <is>
          <t>CDI</t>
        </is>
      </c>
      <c r="B3" s="6" t="n">
        <v>151.67</v>
      </c>
    </row>
    <row r="4">
      <c r="A4" s="11" t="inlineStr">
        <is>
          <t>CDD</t>
        </is>
      </c>
      <c r="B4" s="13" t="n">
        <v>151.67</v>
      </c>
    </row>
    <row r="5">
      <c r="A5" s="4" t="inlineStr">
        <is>
          <t>Temps partiel</t>
        </is>
      </c>
      <c r="B5" s="6" t="n">
        <v>104</v>
      </c>
    </row>
    <row r="6">
      <c r="A6" s="11" t="inlineStr">
        <is>
          <t>Forfait réduit</t>
        </is>
      </c>
      <c r="B6" s="13" t="n">
        <v>130</v>
      </c>
    </row>
    <row r="8">
      <c r="A8" s="20" t="inlineStr">
        <is>
          <t>Aide à la saisie</t>
        </is>
      </c>
    </row>
    <row r="9">
      <c r="A9" s="9" t="inlineStr">
        <is>
          <t>Les heures sont saisies en décimal : 7,5 = 7 h 30.</t>
        </is>
      </c>
    </row>
    <row r="10">
      <c r="A10" s="9" t="inlineStr">
        <is>
          <t>La colonne « Heures prévues » de la feuille Suivi mensuel est renseignée automatiquement</t>
        </is>
      </c>
    </row>
    <row r="11">
      <c r="A11" s="9" t="inlineStr">
        <is>
          <t>grâce à une recherche (VLOOKUP) sur le type de contrat de cette table.</t>
        </is>
      </c>
    </row>
    <row r="12">
      <c r="A12" s="9" t="inlineStr">
        <is>
          <t>Modifiez les volumes ci-dessus si votre convention collective prévoit d'autres durées.</t>
        </is>
      </c>
    </row>
  </sheetData>
  <mergeCells count="6">
    <mergeCell ref="A1:B1"/>
    <mergeCell ref="A8:B8"/>
    <mergeCell ref="A9:B9"/>
    <mergeCell ref="A10:B10"/>
    <mergeCell ref="A11:B11"/>
    <mergeCell ref="A12:B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2" customWidth="1" min="4" max="4"/>
  </cols>
  <sheetData>
    <row r="1" ht="24" customHeight="1">
      <c r="A1" s="1" t="inlineStr">
        <is>
          <t>Synthèse mensuelle — Juillet 2026</t>
        </is>
      </c>
    </row>
    <row r="3">
      <c r="A3" s="19" t="inlineStr">
        <is>
          <t>Indicateur</t>
        </is>
      </c>
      <c r="B3" s="19" t="inlineStr">
        <is>
          <t>Valeur</t>
        </is>
      </c>
    </row>
    <row r="4">
      <c r="A4" s="4" t="inlineStr">
        <is>
          <t>Total des heures prévues</t>
        </is>
      </c>
      <c r="B4" s="6">
        <f>SUM('Suivi mensuel'!E3:E12)</f>
        <v/>
      </c>
    </row>
    <row r="5">
      <c r="A5" s="11" t="inlineStr">
        <is>
          <t>Total des heures normales réalisées</t>
        </is>
      </c>
      <c r="B5" s="13">
        <f>SUM('Suivi mensuel'!F3:F12)</f>
        <v/>
      </c>
    </row>
    <row r="6">
      <c r="A6" s="4" t="inlineStr">
        <is>
          <t>Total des heures supplémentaires</t>
        </is>
      </c>
      <c r="B6" s="6">
        <f>SUM('Suivi mensuel'!G3:G12)</f>
        <v/>
      </c>
    </row>
    <row r="7">
      <c r="A7" s="11" t="inlineStr">
        <is>
          <t>Total des heures d'absence</t>
        </is>
      </c>
      <c r="B7" s="13">
        <f>SUM('Suivi mensuel'!H3:H12)</f>
        <v/>
      </c>
    </row>
    <row r="8">
      <c r="A8" s="4" t="inlineStr">
        <is>
          <t>Total des heures rémunérées</t>
        </is>
      </c>
      <c r="B8" s="6">
        <f>SUM('Suivi mensuel'!I3:I12)</f>
        <v/>
      </c>
    </row>
    <row r="9">
      <c r="A9" s="11" t="inlineStr">
        <is>
          <t>Taux moyen de présence</t>
        </is>
      </c>
      <c r="B9" s="14">
        <f>IFERROR(AVERAGE('Suivi mensuel'!K3:K12),0)</f>
        <v/>
      </c>
    </row>
    <row r="10">
      <c r="A10" s="4" t="inlineStr">
        <is>
          <t>Nombre de salariés suivis</t>
        </is>
      </c>
      <c r="B10" s="21">
        <f>COUNTA('Suivi mensuel'!B3:B12)</f>
        <v/>
      </c>
    </row>
    <row r="11">
      <c r="A11" s="11" t="inlineStr">
        <is>
          <t>Nombre de salariés conformes</t>
        </is>
      </c>
      <c r="B11" s="22">
        <f>COUNTIF('Suivi mensuel'!L3:L12,"Conforme")</f>
        <v/>
      </c>
    </row>
    <row r="14">
      <c r="A14" s="20" t="inlineStr">
        <is>
          <t>Répartition des statuts mensuels</t>
        </is>
      </c>
    </row>
    <row r="15">
      <c r="A15" s="19" t="inlineStr">
        <is>
          <t>Statut</t>
        </is>
      </c>
      <c r="B15" s="19" t="inlineStr">
        <is>
          <t>Nombre</t>
        </is>
      </c>
    </row>
    <row r="16">
      <c r="A16" s="4" t="inlineStr">
        <is>
          <t>Conforme</t>
        </is>
      </c>
      <c r="B16" s="5">
        <f>COUNTIF('Suivi mensuel'!L3:L12,"Conforme")</f>
        <v/>
      </c>
    </row>
    <row r="17">
      <c r="A17" s="11" t="inlineStr">
        <is>
          <t>Sous le seuil</t>
        </is>
      </c>
      <c r="B17" s="12">
        <f>COUNTIF('Suivi mensuel'!L3:L12,"Sous le seuil")</f>
        <v/>
      </c>
    </row>
    <row r="18">
      <c r="A18" s="4" t="inlineStr">
        <is>
          <t>Heures supplémentaires</t>
        </is>
      </c>
      <c r="B18" s="5">
        <f>COUNTIF('Suivi mensuel'!L3:L12,"Heures supplémentaires")</f>
        <v/>
      </c>
    </row>
  </sheetData>
  <mergeCells count="2">
    <mergeCell ref="A1:D1"/>
    <mergeCell ref="A14:B1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5" customWidth="1" min="4" max="4"/>
  </cols>
  <sheetData>
    <row r="1" ht="24" customHeight="1">
      <c r="A1" s="1" t="inlineStr">
        <is>
          <t>Mode d'emploi — Tableau de calcul des heures de travail mensuel</t>
        </is>
      </c>
    </row>
    <row r="3" ht="20" customHeight="1">
      <c r="A3" s="20" t="inlineStr">
        <is>
          <t>Feuille « Suivi mensuel »</t>
        </is>
      </c>
    </row>
    <row r="4" ht="30" customHeight="1">
      <c r="A4" s="23" t="inlineStr">
        <is>
          <t>Colonnes A à D</t>
        </is>
      </c>
      <c r="B4" s="24" t="inlineStr">
        <is>
          <t>Saisissez le mois (01/07/2026 affiché 07/2026), le salarié, la ville et le type de contrat (liste déroulante).</t>
        </is>
      </c>
    </row>
    <row r="5" ht="30" customHeight="1">
      <c r="A5" s="23" t="inlineStr">
        <is>
          <t>Colonne E — Heures prévues</t>
        </is>
      </c>
      <c r="B5" s="24" t="inlineStr">
        <is>
          <t>Calcul automatique : le volume contractuel est recherché dans la feuille « Paramètres » selon le contrat (VLOOKUP).</t>
        </is>
      </c>
    </row>
    <row r="6" ht="30" customHeight="1">
      <c r="A6" s="23" t="inlineStr">
        <is>
          <t>Colonnes F, G, H</t>
        </is>
      </c>
      <c r="B6" s="24" t="inlineStr">
        <is>
          <t>Saisie manuelle en heures décimales (fond jaune pâle) : heures normales, heures supplémentaires, heures d'absence. Exemple : 7,5 = 7 h 30.</t>
        </is>
      </c>
    </row>
    <row r="7" ht="30" customHeight="1">
      <c r="A7" s="23" t="inlineStr">
        <is>
          <t>Colonne I — Heures rémunérées</t>
        </is>
      </c>
      <c r="B7" s="24" t="inlineStr">
        <is>
          <t>Calcul automatique : somme des heures normales, supplémentaires et d'absence.</t>
        </is>
      </c>
    </row>
    <row r="8" ht="30" customHeight="1">
      <c r="A8" s="23" t="inlineStr">
        <is>
          <t>Colonne J — Écart vs prévu</t>
        </is>
      </c>
      <c r="B8" s="24" t="inlineStr">
        <is>
          <t>Calcul automatique : heures rémunérées moins heures prévues. Vert si positif, rouge si négatif.</t>
        </is>
      </c>
    </row>
    <row r="9" ht="30" customHeight="1">
      <c r="A9" s="23" t="inlineStr">
        <is>
          <t>Colonne K — Taux de présence</t>
        </is>
      </c>
      <c r="B9" s="24" t="inlineStr">
        <is>
          <t>Calcul automatique : heures normales / (heures prévues − absences), affiché en pourcentage.</t>
        </is>
      </c>
    </row>
    <row r="10" ht="30" customHeight="1">
      <c r="A10" s="23" t="inlineStr">
        <is>
          <t>Colonne L — Statut mensuel</t>
        </is>
      </c>
      <c r="B10" s="24" t="inlineStr">
        <is>
          <t>Calcul automatique : « Conforme », « Sous le seuil » ou « Heures supplémentaires » selon l'écart.</t>
        </is>
      </c>
    </row>
    <row r="11" ht="30" customHeight="1">
      <c r="A11" s="23" t="inlineStr">
        <is>
          <t>Colonne M — Commentaire</t>
        </is>
      </c>
      <c r="B11" s="24" t="inlineStr">
        <is>
          <t>Zone de saisie libre pour préciser le contexte (congés, maladie, renfort…).</t>
        </is>
      </c>
    </row>
    <row r="12" ht="30" customHeight="1">
      <c r="A12" s="23" t="inlineStr">
        <is>
          <t>Ligne de totaux</t>
        </is>
      </c>
      <c r="B12" s="24" t="inlineStr">
        <is>
          <t>Totaux des heures (SUM), moyenne du taux de présence (AVERAGE) et nombre de salariés conformes (COUNTIF).</t>
        </is>
      </c>
    </row>
    <row r="13" ht="20" customHeight="1">
      <c r="A13" s="20" t="inlineStr">
        <is>
          <t>Feuille « Paramètres »</t>
        </is>
      </c>
    </row>
    <row r="14" ht="30" customHeight="1">
      <c r="A14" s="23" t="inlineStr">
        <is>
          <t>Table des contrats</t>
        </is>
      </c>
      <c r="B14" s="24" t="inlineStr">
        <is>
          <t>Volumes mensuels de référence par type de contrat. Modifiez-les selon votre convention collective : les calculs se mettent à jour automatiquement.</t>
        </is>
      </c>
    </row>
    <row r="15" ht="20" customHeight="1">
      <c r="A15" s="20" t="inlineStr">
        <is>
          <t>Feuille « Synthèse »</t>
        </is>
      </c>
    </row>
    <row r="16" ht="30" customHeight="1">
      <c r="A16" s="23" t="inlineStr">
        <is>
          <t>Indicateurs clés</t>
        </is>
      </c>
      <c r="B16" s="24" t="inlineStr">
        <is>
          <t>Totaux et moyennes du mois, nombre de salariés suivis et conformes, mis à jour automatiquement.</t>
        </is>
      </c>
    </row>
    <row r="17" ht="30" customHeight="1">
      <c r="A17" s="23" t="inlineStr">
        <is>
          <t>Graphiques</t>
        </is>
      </c>
      <c r="B17" s="24" t="inlineStr">
        <is>
          <t>Histogramme comparatif prévu/rémunéré, histogramme des heures supplémentaires et absences, diagramme circulaire des statuts.</t>
        </is>
      </c>
    </row>
    <row r="18" ht="30" customHeight="1">
      <c r="A18" s="23" t="inlineStr">
        <is>
          <t>Conventions</t>
        </is>
      </c>
      <c r="B18" s="24" t="inlineStr">
        <is>
          <t>Cellules jaune pâle = saisie manuelle. Fond corail = totaux. Lignes alternées violet clair/blanc pour la lisibilité.</t>
        </is>
      </c>
    </row>
  </sheetData>
  <mergeCells count="17">
    <mergeCell ref="A1:D1"/>
    <mergeCell ref="A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A13:D13"/>
    <mergeCell ref="B14:D14"/>
    <mergeCell ref="A15:D15"/>
    <mergeCell ref="B16:D16"/>
    <mergeCell ref="B17:D17"/>
    <mergeCell ref="B18:D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2026-07-29T03:56:12Z</dcterms:created>
  <dcterms:modified xmlns:dcterms="http://purl.org/dc/terms/" xmlns:xsi="http://www.w3.org/2001/XMLSchema-instance" xsi:type="dcterms:W3CDTF">2026-07-29T03:56:12Z</dcterms:modified>
</cp:coreProperties>
</file>