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 KPI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Référentiel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'Données KPI'!$A$1:$L$101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m yyyy"/>
    <numFmt numFmtId="166" formatCode="#,##0.00&quot; €&quot;"/>
    <numFmt numFmtId="167" formatCode="0.0%"/>
    <numFmt numFmtId="168" formatCode="0.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4A2AA5"/>
      <sz val="10"/>
    </font>
    <font>
      <name val="Aptos"/>
      <b val="1"/>
      <color rgb="004A2AA5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5" fillId="7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Chiffre d’affaires réalisé et objectif</a:t>
            </a:r>
          </a:p>
        </rich>
      </tx>
    </title>
    <plotArea>
      <lineChart>
        <grouping val="standard"/>
        <ser>
          <idx val="0"/>
          <order val="0"/>
          <tx>
            <strRef>
              <f>'Données KPI'!D1</f>
            </strRef>
          </tx>
          <spPr>
            <a:ln xmlns:a="http://schemas.openxmlformats.org/drawingml/2006/main" w="28575">
              <a:solidFill>
                <a:srgbClr val="4A2AA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'Données KPI'!$A$2:$A$101</f>
            </numRef>
          </cat>
          <val>
            <numRef>
              <f>'Données KPI'!$D$2:$D$101</f>
            </numRef>
          </val>
        </ser>
        <ser>
          <idx val="1"/>
          <order val="1"/>
          <tx>
            <strRef>
              <f>'Données KPI'!E1</f>
            </strRef>
          </tx>
          <spPr>
            <a:ln xmlns:a="http://schemas.openxmlformats.org/drawingml/2006/main" w="28575">
              <a:solidFill>
                <a:srgbClr val="FF6B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'Données KPI'!$A$2:$A$101</f>
            </numRef>
          </cat>
          <val>
            <numRef>
              <f>'Données KPI'!$E$2:$E$101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Période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mois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bord'!B42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bord'!$A$43:$A$44</f>
            </numRef>
          </cat>
          <val>
            <numRef>
              <f>'Tableau de bord'!$B$43:$B$44</f>
            </numRef>
          </val>
        </ser>
        <dLbls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générés et conversions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'Données KPI'!G1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'Données KPI'!$A$2:$A$101</f>
            </numRef>
          </cat>
          <val>
            <numRef>
              <f>'Données KPI'!$G$2:$G$101</f>
            </numRef>
          </val>
        </ser>
        <ser>
          <idx val="1"/>
          <order val="1"/>
          <tx>
            <strRef>
              <f>'Données KPI'!H1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'Données KPI'!$A$2:$A$101</f>
            </numRef>
          </cat>
          <val>
            <numRef>
              <f>'Données KPI'!$H$2:$H$101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Période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Satisfaction client par responsable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'Données KPI'!J1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'Données KPI'!$B$2:$B$101</f>
            </numRef>
          </cat>
          <val>
            <numRef>
              <f>'Données KPI'!$J$2:$J$101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Satisfaction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Responsable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8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18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24</row>
      <rowOff>0</rowOff>
    </from>
    <ext cx="432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22" customWidth="1" min="4" max="4"/>
    <col width="18" customWidth="1" min="5" max="5"/>
    <col width="22" customWidth="1" min="6" max="6"/>
    <col width="16" customWidth="1" min="7" max="7"/>
    <col width="14" customWidth="1" min="8" max="8"/>
    <col width="22" customWidth="1" min="9" max="9"/>
    <col width="23" customWidth="1" min="10" max="10"/>
    <col width="31" customWidth="1" min="11" max="11"/>
    <col width="17" customWidth="1" min="12" max="12"/>
  </cols>
  <sheetData>
    <row r="1" ht="32" customHeight="1">
      <c r="A1" s="1" t="inlineStr">
        <is>
          <t>Période</t>
        </is>
      </c>
      <c r="B1" s="1" t="inlineStr">
        <is>
          <t>Responsable</t>
        </is>
      </c>
      <c r="C1" s="1" t="inlineStr">
        <is>
          <t>Ville</t>
        </is>
      </c>
      <c r="D1" s="1" t="inlineStr">
        <is>
          <t>Chiffre d’affaires (€)</t>
        </is>
      </c>
      <c r="E1" s="1" t="inlineStr">
        <is>
          <t>Objectif CA (€)</t>
        </is>
      </c>
      <c r="F1" s="1" t="inlineStr">
        <is>
          <t>Taux d’atteinte CA (%)</t>
        </is>
      </c>
      <c r="G1" s="1" t="inlineStr">
        <is>
          <t>Leads générés</t>
        </is>
      </c>
      <c r="H1" s="1" t="inlineStr">
        <is>
          <t>Conversions</t>
        </is>
      </c>
      <c r="I1" s="1" t="inlineStr">
        <is>
          <t>Taux de conversion (%)</t>
        </is>
      </c>
      <c r="J1" s="1" t="inlineStr">
        <is>
          <t>Satisfaction client (%)</t>
        </is>
      </c>
      <c r="K1" s="1" t="inlineStr">
        <is>
          <t>Délai moyen de traitement (jours)</t>
        </is>
      </c>
      <c r="L1" s="1" t="inlineStr">
        <is>
          <t>Statut</t>
        </is>
      </c>
    </row>
    <row r="2">
      <c r="A2" s="2" t="n">
        <v>46023</v>
      </c>
      <c r="B2" s="3" t="inlineStr">
        <is>
          <t>Camille</t>
        </is>
      </c>
      <c r="C2" s="3" t="inlineStr">
        <is>
          <t>Paris</t>
        </is>
      </c>
      <c r="D2" s="4" t="n">
        <v>48500</v>
      </c>
      <c r="E2" s="5">
        <f>IF(A2="","",IFERROR(VLOOKUP("CA mensuel",'Référentiels'!$A$2:$B$5,2,FALSE),0))</f>
        <v/>
      </c>
      <c r="F2" s="6">
        <f>IF(A2="","",IFERROR(D2/E2,0))</f>
        <v/>
      </c>
      <c r="G2" s="7" t="n">
        <v>240</v>
      </c>
      <c r="H2" s="7" t="n">
        <v>29</v>
      </c>
      <c r="I2" s="6">
        <f>IF(A2="","",IFERROR(H2/G2,0))</f>
        <v/>
      </c>
      <c r="J2" s="8" t="n">
        <v>0.91</v>
      </c>
      <c r="K2" s="9" t="n">
        <v>2.4</v>
      </c>
      <c r="L2" s="10">
        <f>IF(A2="","",IF(AND(F2&gt;=1,I2&gt;=IFERROR(VLOOKUP("Taux de conversion",'Référentiels'!$A$2:$B$5,2,FALSE),0),J2&gt;=IFERROR(VLOOKUP("Satisfaction client",'Référentiels'!$A$2:$B$5,2,FALSE),0)),"Atteint","À améliorer"))</f>
        <v/>
      </c>
    </row>
    <row r="3">
      <c r="A3" s="2" t="n">
        <v>46054</v>
      </c>
      <c r="B3" s="3" t="inlineStr">
        <is>
          <t>Lucas</t>
        </is>
      </c>
      <c r="C3" s="3" t="inlineStr">
        <is>
          <t>Lyon</t>
        </is>
      </c>
      <c r="D3" s="4" t="n">
        <v>52300</v>
      </c>
      <c r="E3" s="11">
        <f>IF(A3="","",IFERROR(VLOOKUP("CA mensuel",'Référentiels'!$A$2:$B$5,2,FALSE),0))</f>
        <v/>
      </c>
      <c r="F3" s="12">
        <f>IF(A3="","",IFERROR(D3/E3,0))</f>
        <v/>
      </c>
      <c r="G3" s="7" t="n">
        <v>280</v>
      </c>
      <c r="H3" s="7" t="n">
        <v>37</v>
      </c>
      <c r="I3" s="12">
        <f>IF(A3="","",IFERROR(H3/G3,0))</f>
        <v/>
      </c>
      <c r="J3" s="8" t="n">
        <v>0.92</v>
      </c>
      <c r="K3" s="9" t="n">
        <v>3.1</v>
      </c>
      <c r="L3" s="13">
        <f>IF(A3="","",IF(AND(F3&gt;=1,I3&gt;=IFERROR(VLOOKUP("Taux de conversion",'Référentiels'!$A$2:$B$5,2,FALSE),0),J3&gt;=IFERROR(VLOOKUP("Satisfaction client",'Référentiels'!$A$2:$B$5,2,FALSE),0)),"Atteint","À améliorer"))</f>
        <v/>
      </c>
    </row>
    <row r="4">
      <c r="A4" s="2" t="n">
        <v>46082</v>
      </c>
      <c r="B4" s="3" t="inlineStr">
        <is>
          <t>Emma</t>
        </is>
      </c>
      <c r="C4" s="3" t="inlineStr">
        <is>
          <t>Marseille</t>
        </is>
      </c>
      <c r="D4" s="4" t="n">
        <v>38500</v>
      </c>
      <c r="E4" s="5">
        <f>IF(A4="","",IFERROR(VLOOKUP("CA mensuel",'Référentiels'!$A$2:$B$5,2,FALSE),0))</f>
        <v/>
      </c>
      <c r="F4" s="6">
        <f>IF(A4="","",IFERROR(D4/E4,0))</f>
        <v/>
      </c>
      <c r="G4" s="7" t="n">
        <v>180</v>
      </c>
      <c r="H4" s="7" t="n">
        <v>15</v>
      </c>
      <c r="I4" s="6">
        <f>IF(A4="","",IFERROR(H4/G4,0))</f>
        <v/>
      </c>
      <c r="J4" s="8" t="n">
        <v>0.84</v>
      </c>
      <c r="K4" s="9" t="n">
        <v>4.2</v>
      </c>
      <c r="L4" s="10">
        <f>IF(A4="","",IF(AND(F4&gt;=1,I4&gt;=IFERROR(VLOOKUP("Taux de conversion",'Référentiels'!$A$2:$B$5,2,FALSE),0),J4&gt;=IFERROR(VLOOKUP("Satisfaction client",'Référentiels'!$A$2:$B$5,2,FALSE),0)),"Atteint","À améliorer"))</f>
        <v/>
      </c>
    </row>
    <row r="5">
      <c r="A5" s="2" t="n">
        <v>46113</v>
      </c>
      <c r="B5" s="3" t="inlineStr">
        <is>
          <t>Hugo</t>
        </is>
      </c>
      <c r="C5" s="3" t="inlineStr">
        <is>
          <t>Toulouse</t>
        </is>
      </c>
      <c r="D5" s="4" t="n">
        <v>56800</v>
      </c>
      <c r="E5" s="11">
        <f>IF(A5="","",IFERROR(VLOOKUP("CA mensuel",'Référentiels'!$A$2:$B$5,2,FALSE),0))</f>
        <v/>
      </c>
      <c r="F5" s="12">
        <f>IF(A5="","",IFERROR(D5/E5,0))</f>
        <v/>
      </c>
      <c r="G5" s="7" t="n">
        <v>320</v>
      </c>
      <c r="H5" s="7" t="n">
        <v>46</v>
      </c>
      <c r="I5" s="12">
        <f>IF(A5="","",IFERROR(H5/G5,0))</f>
        <v/>
      </c>
      <c r="J5" s="8" t="n">
        <v>0.96</v>
      </c>
      <c r="K5" s="9" t="n">
        <v>1.8</v>
      </c>
      <c r="L5" s="13">
        <f>IF(A5="","",IF(AND(F5&gt;=1,I5&gt;=IFERROR(VLOOKUP("Taux de conversion",'Référentiels'!$A$2:$B$5,2,FALSE),0),J5&gt;=IFERROR(VLOOKUP("Satisfaction client",'Référentiels'!$A$2:$B$5,2,FALSE),0)),"Atteint","À améliorer"))</f>
        <v/>
      </c>
    </row>
    <row r="6">
      <c r="A6" s="2" t="n">
        <v>46143</v>
      </c>
      <c r="B6" s="3" t="inlineStr">
        <is>
          <t>Léa</t>
        </is>
      </c>
      <c r="C6" s="3" t="inlineStr">
        <is>
          <t>Bordeaux</t>
        </is>
      </c>
      <c r="D6" s="4" t="n">
        <v>49800</v>
      </c>
      <c r="E6" s="5">
        <f>IF(A6="","",IFERROR(VLOOKUP("CA mensuel",'Référentiels'!$A$2:$B$5,2,FALSE),0))</f>
        <v/>
      </c>
      <c r="F6" s="6">
        <f>IF(A6="","",IFERROR(D6/E6,0))</f>
        <v/>
      </c>
      <c r="G6" s="7" t="n">
        <v>260</v>
      </c>
      <c r="H6" s="7" t="n">
        <v>28</v>
      </c>
      <c r="I6" s="6">
        <f>IF(A6="","",IFERROR(H6/G6,0))</f>
        <v/>
      </c>
      <c r="J6" s="8" t="n">
        <v>0.89</v>
      </c>
      <c r="K6" s="9" t="n">
        <v>3.4</v>
      </c>
      <c r="L6" s="10">
        <f>IF(A6="","",IF(AND(F6&gt;=1,I6&gt;=IFERROR(VLOOKUP("Taux de conversion",'Référentiels'!$A$2:$B$5,2,FALSE),0),J6&gt;=IFERROR(VLOOKUP("Satisfaction client",'Référentiels'!$A$2:$B$5,2,FALSE),0)),"Atteint","À améliorer"))</f>
        <v/>
      </c>
    </row>
    <row r="7">
      <c r="A7" s="2" t="n">
        <v>46174</v>
      </c>
      <c r="B7" s="3" t="inlineStr">
        <is>
          <t>Louis</t>
        </is>
      </c>
      <c r="C7" s="3" t="inlineStr">
        <is>
          <t>Lille</t>
        </is>
      </c>
      <c r="D7" s="4" t="n">
        <v>51200</v>
      </c>
      <c r="E7" s="11">
        <f>IF(A7="","",IFERROR(VLOOKUP("CA mensuel",'Référentiels'!$A$2:$B$5,2,FALSE),0))</f>
        <v/>
      </c>
      <c r="F7" s="12">
        <f>IF(A7="","",IFERROR(D7/E7,0))</f>
        <v/>
      </c>
      <c r="G7" s="7" t="n">
        <v>295</v>
      </c>
      <c r="H7" s="7" t="n">
        <v>40</v>
      </c>
      <c r="I7" s="12">
        <f>IF(A7="","",IFERROR(H7/G7,0))</f>
        <v/>
      </c>
      <c r="J7" s="8" t="n">
        <v>0.93</v>
      </c>
      <c r="K7" s="9" t="n">
        <v>2.9</v>
      </c>
      <c r="L7" s="13">
        <f>IF(A7="","",IF(AND(F7&gt;=1,I7&gt;=IFERROR(VLOOKUP("Taux de conversion",'Référentiels'!$A$2:$B$5,2,FALSE),0),J7&gt;=IFERROR(VLOOKUP("Satisfaction client",'Référentiels'!$A$2:$B$5,2,FALSE),0)),"Atteint","À améliorer"))</f>
        <v/>
      </c>
    </row>
    <row r="8">
      <c r="A8" s="2" t="n">
        <v>46204</v>
      </c>
      <c r="B8" s="3" t="inlineStr">
        <is>
          <t>Chloé</t>
        </is>
      </c>
      <c r="C8" s="3" t="inlineStr">
        <is>
          <t>Nantes</t>
        </is>
      </c>
      <c r="D8" s="4" t="n">
        <v>46200</v>
      </c>
      <c r="E8" s="5">
        <f>IF(A8="","",IFERROR(VLOOKUP("CA mensuel",'Référentiels'!$A$2:$B$5,2,FALSE),0))</f>
        <v/>
      </c>
      <c r="F8" s="6">
        <f>IF(A8="","",IFERROR(D8/E8,0))</f>
        <v/>
      </c>
      <c r="G8" s="7" t="n">
        <v>215</v>
      </c>
      <c r="H8" s="7" t="n">
        <v>21</v>
      </c>
      <c r="I8" s="6">
        <f>IF(A8="","",IFERROR(H8/G8,0))</f>
        <v/>
      </c>
      <c r="J8" s="8" t="n">
        <v>0.88</v>
      </c>
      <c r="K8" s="9" t="n">
        <v>4.6</v>
      </c>
      <c r="L8" s="10">
        <f>IF(A8="","",IF(AND(F8&gt;=1,I8&gt;=IFERROR(VLOOKUP("Taux de conversion",'Référentiels'!$A$2:$B$5,2,FALSE),0),J8&gt;=IFERROR(VLOOKUP("Satisfaction client",'Référentiels'!$A$2:$B$5,2,FALSE),0)),"Atteint","À améliorer"))</f>
        <v/>
      </c>
    </row>
    <row r="9">
      <c r="A9" s="2" t="n">
        <v>46235</v>
      </c>
      <c r="B9" s="3" t="inlineStr">
        <is>
          <t>Nathan</t>
        </is>
      </c>
      <c r="C9" s="3" t="inlineStr">
        <is>
          <t>Strasbourg</t>
        </is>
      </c>
      <c r="D9" s="4" t="n">
        <v>53800</v>
      </c>
      <c r="E9" s="11">
        <f>IF(A9="","",IFERROR(VLOOKUP("CA mensuel",'Référentiels'!$A$2:$B$5,2,FALSE),0))</f>
        <v/>
      </c>
      <c r="F9" s="12">
        <f>IF(A9="","",IFERROR(D9/E9,0))</f>
        <v/>
      </c>
      <c r="G9" s="7" t="n">
        <v>305</v>
      </c>
      <c r="H9" s="7" t="n">
        <v>42</v>
      </c>
      <c r="I9" s="12">
        <f>IF(A9="","",IFERROR(H9/G9,0))</f>
        <v/>
      </c>
      <c r="J9" s="8" t="n">
        <v>0.9399999999999999</v>
      </c>
      <c r="K9" s="9" t="n">
        <v>2.2</v>
      </c>
      <c r="L9" s="13">
        <f>IF(A9="","",IF(AND(F9&gt;=1,I9&gt;=IFERROR(VLOOKUP("Taux de conversion",'Référentiels'!$A$2:$B$5,2,FALSE),0),J9&gt;=IFERROR(VLOOKUP("Satisfaction client",'Référentiels'!$A$2:$B$5,2,FALSE),0)),"Atteint","À améliorer"))</f>
        <v/>
      </c>
    </row>
    <row r="10">
      <c r="A10" s="2" t="n">
        <v>46266</v>
      </c>
      <c r="B10" s="3" t="inlineStr">
        <is>
          <t>Manon</t>
        </is>
      </c>
      <c r="C10" s="3" t="inlineStr">
        <is>
          <t>Nice</t>
        </is>
      </c>
      <c r="D10" s="4" t="n">
        <v>47400</v>
      </c>
      <c r="E10" s="5">
        <f>IF(A10="","",IFERROR(VLOOKUP("CA mensuel",'Référentiels'!$A$2:$B$5,2,FALSE),0))</f>
        <v/>
      </c>
      <c r="F10" s="6">
        <f>IF(A10="","",IFERROR(D10/E10,0))</f>
        <v/>
      </c>
      <c r="G10" s="7" t="n">
        <v>230</v>
      </c>
      <c r="H10" s="7" t="n">
        <v>23</v>
      </c>
      <c r="I10" s="6">
        <f>IF(A10="","",IFERROR(H10/G10,0))</f>
        <v/>
      </c>
      <c r="J10" s="8" t="n">
        <v>0.9</v>
      </c>
      <c r="K10" s="9" t="n">
        <v>3.6</v>
      </c>
      <c r="L10" s="10">
        <f>IF(A10="","",IF(AND(F10&gt;=1,I10&gt;=IFERROR(VLOOKUP("Taux de conversion",'Référentiels'!$A$2:$B$5,2,FALSE),0),J10&gt;=IFERROR(VLOOKUP("Satisfaction client",'Référentiels'!$A$2:$B$5,2,FALSE),0)),"Atteint","À améliorer"))</f>
        <v/>
      </c>
    </row>
    <row r="11">
      <c r="A11" s="2" t="n"/>
      <c r="B11" s="3" t="n"/>
      <c r="C11" s="3" t="n"/>
      <c r="D11" s="4" t="n"/>
      <c r="E11" s="11">
        <f>IF(A11="","",IFERROR(VLOOKUP("CA mensuel",'Référentiels'!$A$2:$B$5,2,FALSE),0))</f>
        <v/>
      </c>
      <c r="F11" s="12">
        <f>IF(A11="","",IFERROR(D11/E11,0))</f>
        <v/>
      </c>
      <c r="G11" s="7" t="n"/>
      <c r="H11" s="7" t="n"/>
      <c r="I11" s="12">
        <f>IF(A11="","",IFERROR(H11/G11,0))</f>
        <v/>
      </c>
      <c r="J11" s="8" t="n"/>
      <c r="K11" s="9" t="n"/>
      <c r="L11" s="13">
        <f>IF(A11="","",IF(AND(F11&gt;=1,I11&gt;=IFERROR(VLOOKUP("Taux de conversion",'Référentiels'!$A$2:$B$5,2,FALSE),0),J11&gt;=IFERROR(VLOOKUP("Satisfaction client",'Référentiels'!$A$2:$B$5,2,FALSE),0)),"Atteint","À améliorer"))</f>
        <v/>
      </c>
    </row>
    <row r="12">
      <c r="A12" s="2" t="n"/>
      <c r="B12" s="3" t="n"/>
      <c r="C12" s="3" t="n"/>
      <c r="D12" s="4" t="n"/>
      <c r="E12" s="11">
        <f>IF(A12="","",IFERROR(VLOOKUP("CA mensuel",'Référentiels'!$A$2:$B$5,2,FALSE),0))</f>
        <v/>
      </c>
      <c r="F12" s="12">
        <f>IF(A12="","",IFERROR(D12/E12,0))</f>
        <v/>
      </c>
      <c r="G12" s="7" t="n"/>
      <c r="H12" s="7" t="n"/>
      <c r="I12" s="12">
        <f>IF(A12="","",IFERROR(H12/G12,0))</f>
        <v/>
      </c>
      <c r="J12" s="8" t="n"/>
      <c r="K12" s="9" t="n"/>
      <c r="L12" s="13">
        <f>IF(A12="","",IF(AND(F12&gt;=1,I12&gt;=IFERROR(VLOOKUP("Taux de conversion",'Référentiels'!$A$2:$B$5,2,FALSE),0),J12&gt;=IFERROR(VLOOKUP("Satisfaction client",'Référentiels'!$A$2:$B$5,2,FALSE),0)),"Atteint","À améliorer"))</f>
        <v/>
      </c>
    </row>
    <row r="13">
      <c r="A13" s="2" t="n"/>
      <c r="B13" s="3" t="n"/>
      <c r="C13" s="3" t="n"/>
      <c r="D13" s="4" t="n"/>
      <c r="E13" s="11">
        <f>IF(A13="","",IFERROR(VLOOKUP("CA mensuel",'Référentiels'!$A$2:$B$5,2,FALSE),0))</f>
        <v/>
      </c>
      <c r="F13" s="12">
        <f>IF(A13="","",IFERROR(D13/E13,0))</f>
        <v/>
      </c>
      <c r="G13" s="7" t="n"/>
      <c r="H13" s="7" t="n"/>
      <c r="I13" s="12">
        <f>IF(A13="","",IFERROR(H13/G13,0))</f>
        <v/>
      </c>
      <c r="J13" s="8" t="n"/>
      <c r="K13" s="9" t="n"/>
      <c r="L13" s="13">
        <f>IF(A13="","",IF(AND(F13&gt;=1,I13&gt;=IFERROR(VLOOKUP("Taux de conversion",'Référentiels'!$A$2:$B$5,2,FALSE),0),J13&gt;=IFERROR(VLOOKUP("Satisfaction client",'Référentiels'!$A$2:$B$5,2,FALSE),0)),"Atteint","À améliorer"))</f>
        <v/>
      </c>
    </row>
    <row r="14">
      <c r="A14" s="2" t="n"/>
      <c r="B14" s="3" t="n"/>
      <c r="C14" s="3" t="n"/>
      <c r="D14" s="4" t="n"/>
      <c r="E14" s="11">
        <f>IF(A14="","",IFERROR(VLOOKUP("CA mensuel",'Référentiels'!$A$2:$B$5,2,FALSE),0))</f>
        <v/>
      </c>
      <c r="F14" s="12">
        <f>IF(A14="","",IFERROR(D14/E14,0))</f>
        <v/>
      </c>
      <c r="G14" s="7" t="n"/>
      <c r="H14" s="7" t="n"/>
      <c r="I14" s="12">
        <f>IF(A14="","",IFERROR(H14/G14,0))</f>
        <v/>
      </c>
      <c r="J14" s="8" t="n"/>
      <c r="K14" s="9" t="n"/>
      <c r="L14" s="13">
        <f>IF(A14="","",IF(AND(F14&gt;=1,I14&gt;=IFERROR(VLOOKUP("Taux de conversion",'Référentiels'!$A$2:$B$5,2,FALSE),0),J14&gt;=IFERROR(VLOOKUP("Satisfaction client",'Référentiels'!$A$2:$B$5,2,FALSE),0)),"Atteint","À améliorer"))</f>
        <v/>
      </c>
    </row>
    <row r="15">
      <c r="A15" s="2" t="n"/>
      <c r="B15" s="3" t="n"/>
      <c r="C15" s="3" t="n"/>
      <c r="D15" s="4" t="n"/>
      <c r="E15" s="11">
        <f>IF(A15="","",IFERROR(VLOOKUP("CA mensuel",'Référentiels'!$A$2:$B$5,2,FALSE),0))</f>
        <v/>
      </c>
      <c r="F15" s="12">
        <f>IF(A15="","",IFERROR(D15/E15,0))</f>
        <v/>
      </c>
      <c r="G15" s="7" t="n"/>
      <c r="H15" s="7" t="n"/>
      <c r="I15" s="12">
        <f>IF(A15="","",IFERROR(H15/G15,0))</f>
        <v/>
      </c>
      <c r="J15" s="8" t="n"/>
      <c r="K15" s="9" t="n"/>
      <c r="L15" s="13">
        <f>IF(A15="","",IF(AND(F15&gt;=1,I15&gt;=IFERROR(VLOOKUP("Taux de conversion",'Référentiels'!$A$2:$B$5,2,FALSE),0),J15&gt;=IFERROR(VLOOKUP("Satisfaction client",'Référentiels'!$A$2:$B$5,2,FALSE),0)),"Atteint","À améliorer"))</f>
        <v/>
      </c>
    </row>
    <row r="16">
      <c r="A16" s="2" t="n"/>
      <c r="B16" s="3" t="n"/>
      <c r="C16" s="3" t="n"/>
      <c r="D16" s="4" t="n"/>
      <c r="E16" s="11">
        <f>IF(A16="","",IFERROR(VLOOKUP("CA mensuel",'Référentiels'!$A$2:$B$5,2,FALSE),0))</f>
        <v/>
      </c>
      <c r="F16" s="12">
        <f>IF(A16="","",IFERROR(D16/E16,0))</f>
        <v/>
      </c>
      <c r="G16" s="7" t="n"/>
      <c r="H16" s="7" t="n"/>
      <c r="I16" s="12">
        <f>IF(A16="","",IFERROR(H16/G16,0))</f>
        <v/>
      </c>
      <c r="J16" s="8" t="n"/>
      <c r="K16" s="9" t="n"/>
      <c r="L16" s="13">
        <f>IF(A16="","",IF(AND(F16&gt;=1,I16&gt;=IFERROR(VLOOKUP("Taux de conversion",'Référentiels'!$A$2:$B$5,2,FALSE),0),J16&gt;=IFERROR(VLOOKUP("Satisfaction client",'Référentiels'!$A$2:$B$5,2,FALSE),0)),"Atteint","À améliorer"))</f>
        <v/>
      </c>
    </row>
    <row r="17">
      <c r="A17" s="2" t="n"/>
      <c r="B17" s="3" t="n"/>
      <c r="C17" s="3" t="n"/>
      <c r="D17" s="4" t="n"/>
      <c r="E17" s="11">
        <f>IF(A17="","",IFERROR(VLOOKUP("CA mensuel",'Référentiels'!$A$2:$B$5,2,FALSE),0))</f>
        <v/>
      </c>
      <c r="F17" s="12">
        <f>IF(A17="","",IFERROR(D17/E17,0))</f>
        <v/>
      </c>
      <c r="G17" s="7" t="n"/>
      <c r="H17" s="7" t="n"/>
      <c r="I17" s="12">
        <f>IF(A17="","",IFERROR(H17/G17,0))</f>
        <v/>
      </c>
      <c r="J17" s="8" t="n"/>
      <c r="K17" s="9" t="n"/>
      <c r="L17" s="13">
        <f>IF(A17="","",IF(AND(F17&gt;=1,I17&gt;=IFERROR(VLOOKUP("Taux de conversion",'Référentiels'!$A$2:$B$5,2,FALSE),0),J17&gt;=IFERROR(VLOOKUP("Satisfaction client",'Référentiels'!$A$2:$B$5,2,FALSE),0)),"Atteint","À améliorer"))</f>
        <v/>
      </c>
    </row>
    <row r="18">
      <c r="A18" s="2" t="n"/>
      <c r="B18" s="3" t="n"/>
      <c r="C18" s="3" t="n"/>
      <c r="D18" s="4" t="n"/>
      <c r="E18" s="11">
        <f>IF(A18="","",IFERROR(VLOOKUP("CA mensuel",'Référentiels'!$A$2:$B$5,2,FALSE),0))</f>
        <v/>
      </c>
      <c r="F18" s="12">
        <f>IF(A18="","",IFERROR(D18/E18,0))</f>
        <v/>
      </c>
      <c r="G18" s="7" t="n"/>
      <c r="H18" s="7" t="n"/>
      <c r="I18" s="12">
        <f>IF(A18="","",IFERROR(H18/G18,0))</f>
        <v/>
      </c>
      <c r="J18" s="8" t="n"/>
      <c r="K18" s="9" t="n"/>
      <c r="L18" s="13">
        <f>IF(A18="","",IF(AND(F18&gt;=1,I18&gt;=IFERROR(VLOOKUP("Taux de conversion",'Référentiels'!$A$2:$B$5,2,FALSE),0),J18&gt;=IFERROR(VLOOKUP("Satisfaction client",'Référentiels'!$A$2:$B$5,2,FALSE),0)),"Atteint","À améliorer"))</f>
        <v/>
      </c>
    </row>
    <row r="19">
      <c r="A19" s="2" t="n"/>
      <c r="B19" s="3" t="n"/>
      <c r="C19" s="3" t="n"/>
      <c r="D19" s="4" t="n"/>
      <c r="E19" s="11">
        <f>IF(A19="","",IFERROR(VLOOKUP("CA mensuel",'Référentiels'!$A$2:$B$5,2,FALSE),0))</f>
        <v/>
      </c>
      <c r="F19" s="12">
        <f>IF(A19="","",IFERROR(D19/E19,0))</f>
        <v/>
      </c>
      <c r="G19" s="7" t="n"/>
      <c r="H19" s="7" t="n"/>
      <c r="I19" s="12">
        <f>IF(A19="","",IFERROR(H19/G19,0))</f>
        <v/>
      </c>
      <c r="J19" s="8" t="n"/>
      <c r="K19" s="9" t="n"/>
      <c r="L19" s="13">
        <f>IF(A19="","",IF(AND(F19&gt;=1,I19&gt;=IFERROR(VLOOKUP("Taux de conversion",'Référentiels'!$A$2:$B$5,2,FALSE),0),J19&gt;=IFERROR(VLOOKUP("Satisfaction client",'Référentiels'!$A$2:$B$5,2,FALSE),0)),"Atteint","À améliorer"))</f>
        <v/>
      </c>
    </row>
    <row r="20">
      <c r="A20" s="2" t="n"/>
      <c r="B20" s="3" t="n"/>
      <c r="C20" s="3" t="n"/>
      <c r="D20" s="4" t="n"/>
      <c r="E20" s="11">
        <f>IF(A20="","",IFERROR(VLOOKUP("CA mensuel",'Référentiels'!$A$2:$B$5,2,FALSE),0))</f>
        <v/>
      </c>
      <c r="F20" s="12">
        <f>IF(A20="","",IFERROR(D20/E20,0))</f>
        <v/>
      </c>
      <c r="G20" s="7" t="n"/>
      <c r="H20" s="7" t="n"/>
      <c r="I20" s="12">
        <f>IF(A20="","",IFERROR(H20/G20,0))</f>
        <v/>
      </c>
      <c r="J20" s="8" t="n"/>
      <c r="K20" s="9" t="n"/>
      <c r="L20" s="13">
        <f>IF(A20="","",IF(AND(F20&gt;=1,I20&gt;=IFERROR(VLOOKUP("Taux de conversion",'Référentiels'!$A$2:$B$5,2,FALSE),0),J20&gt;=IFERROR(VLOOKUP("Satisfaction client",'Référentiels'!$A$2:$B$5,2,FALSE),0)),"Atteint","À améliorer"))</f>
        <v/>
      </c>
    </row>
    <row r="21">
      <c r="A21" s="2" t="n"/>
      <c r="B21" s="3" t="n"/>
      <c r="C21" s="3" t="n"/>
      <c r="D21" s="4" t="n"/>
      <c r="E21" s="11">
        <f>IF(A21="","",IFERROR(VLOOKUP("CA mensuel",'Référentiels'!$A$2:$B$5,2,FALSE),0))</f>
        <v/>
      </c>
      <c r="F21" s="12">
        <f>IF(A21="","",IFERROR(D21/E21,0))</f>
        <v/>
      </c>
      <c r="G21" s="7" t="n"/>
      <c r="H21" s="7" t="n"/>
      <c r="I21" s="12">
        <f>IF(A21="","",IFERROR(H21/G21,0))</f>
        <v/>
      </c>
      <c r="J21" s="8" t="n"/>
      <c r="K21" s="9" t="n"/>
      <c r="L21" s="13">
        <f>IF(A21="","",IF(AND(F21&gt;=1,I21&gt;=IFERROR(VLOOKUP("Taux de conversion",'Référentiels'!$A$2:$B$5,2,FALSE),0),J21&gt;=IFERROR(VLOOKUP("Satisfaction client",'Référentiels'!$A$2:$B$5,2,FALSE),0)),"Atteint","À améliorer"))</f>
        <v/>
      </c>
    </row>
    <row r="22">
      <c r="A22" s="2" t="n"/>
      <c r="B22" s="3" t="n"/>
      <c r="C22" s="3" t="n"/>
      <c r="D22" s="4" t="n"/>
      <c r="E22" s="11">
        <f>IF(A22="","",IFERROR(VLOOKUP("CA mensuel",'Référentiels'!$A$2:$B$5,2,FALSE),0))</f>
        <v/>
      </c>
      <c r="F22" s="12">
        <f>IF(A22="","",IFERROR(D22/E22,0))</f>
        <v/>
      </c>
      <c r="G22" s="7" t="n"/>
      <c r="H22" s="7" t="n"/>
      <c r="I22" s="12">
        <f>IF(A22="","",IFERROR(H22/G22,0))</f>
        <v/>
      </c>
      <c r="J22" s="8" t="n"/>
      <c r="K22" s="9" t="n"/>
      <c r="L22" s="13">
        <f>IF(A22="","",IF(AND(F22&gt;=1,I22&gt;=IFERROR(VLOOKUP("Taux de conversion",'Référentiels'!$A$2:$B$5,2,FALSE),0),J22&gt;=IFERROR(VLOOKUP("Satisfaction client",'Référentiels'!$A$2:$B$5,2,FALSE),0)),"Atteint","À améliorer"))</f>
        <v/>
      </c>
    </row>
    <row r="23">
      <c r="A23" s="2" t="n"/>
      <c r="B23" s="3" t="n"/>
      <c r="C23" s="3" t="n"/>
      <c r="D23" s="4" t="n"/>
      <c r="E23" s="11">
        <f>IF(A23="","",IFERROR(VLOOKUP("CA mensuel",'Référentiels'!$A$2:$B$5,2,FALSE),0))</f>
        <v/>
      </c>
      <c r="F23" s="12">
        <f>IF(A23="","",IFERROR(D23/E23,0))</f>
        <v/>
      </c>
      <c r="G23" s="7" t="n"/>
      <c r="H23" s="7" t="n"/>
      <c r="I23" s="12">
        <f>IF(A23="","",IFERROR(H23/G23,0))</f>
        <v/>
      </c>
      <c r="J23" s="8" t="n"/>
      <c r="K23" s="9" t="n"/>
      <c r="L23" s="13">
        <f>IF(A23="","",IF(AND(F23&gt;=1,I23&gt;=IFERROR(VLOOKUP("Taux de conversion",'Référentiels'!$A$2:$B$5,2,FALSE),0),J23&gt;=IFERROR(VLOOKUP("Satisfaction client",'Référentiels'!$A$2:$B$5,2,FALSE),0)),"Atteint","À améliorer"))</f>
        <v/>
      </c>
    </row>
    <row r="24">
      <c r="A24" s="2" t="n"/>
      <c r="B24" s="3" t="n"/>
      <c r="C24" s="3" t="n"/>
      <c r="D24" s="4" t="n"/>
      <c r="E24" s="11">
        <f>IF(A24="","",IFERROR(VLOOKUP("CA mensuel",'Référentiels'!$A$2:$B$5,2,FALSE),0))</f>
        <v/>
      </c>
      <c r="F24" s="12">
        <f>IF(A24="","",IFERROR(D24/E24,0))</f>
        <v/>
      </c>
      <c r="G24" s="7" t="n"/>
      <c r="H24" s="7" t="n"/>
      <c r="I24" s="12">
        <f>IF(A24="","",IFERROR(H24/G24,0))</f>
        <v/>
      </c>
      <c r="J24" s="8" t="n"/>
      <c r="K24" s="9" t="n"/>
      <c r="L24" s="13">
        <f>IF(A24="","",IF(AND(F24&gt;=1,I24&gt;=IFERROR(VLOOKUP("Taux de conversion",'Référentiels'!$A$2:$B$5,2,FALSE),0),J24&gt;=IFERROR(VLOOKUP("Satisfaction client",'Référentiels'!$A$2:$B$5,2,FALSE),0)),"Atteint","À améliorer"))</f>
        <v/>
      </c>
    </row>
    <row r="25">
      <c r="A25" s="2" t="n"/>
      <c r="B25" s="3" t="n"/>
      <c r="C25" s="3" t="n"/>
      <c r="D25" s="4" t="n"/>
      <c r="E25" s="11">
        <f>IF(A25="","",IFERROR(VLOOKUP("CA mensuel",'Référentiels'!$A$2:$B$5,2,FALSE),0))</f>
        <v/>
      </c>
      <c r="F25" s="12">
        <f>IF(A25="","",IFERROR(D25/E25,0))</f>
        <v/>
      </c>
      <c r="G25" s="7" t="n"/>
      <c r="H25" s="7" t="n"/>
      <c r="I25" s="12">
        <f>IF(A25="","",IFERROR(H25/G25,0))</f>
        <v/>
      </c>
      <c r="J25" s="8" t="n"/>
      <c r="K25" s="9" t="n"/>
      <c r="L25" s="13">
        <f>IF(A25="","",IF(AND(F25&gt;=1,I25&gt;=IFERROR(VLOOKUP("Taux de conversion",'Référentiels'!$A$2:$B$5,2,FALSE),0),J25&gt;=IFERROR(VLOOKUP("Satisfaction client",'Référentiels'!$A$2:$B$5,2,FALSE),0)),"Atteint","À améliorer"))</f>
        <v/>
      </c>
    </row>
    <row r="26">
      <c r="A26" s="2" t="n"/>
      <c r="B26" s="3" t="n"/>
      <c r="C26" s="3" t="n"/>
      <c r="D26" s="4" t="n"/>
      <c r="E26" s="11">
        <f>IF(A26="","",IFERROR(VLOOKUP("CA mensuel",'Référentiels'!$A$2:$B$5,2,FALSE),0))</f>
        <v/>
      </c>
      <c r="F26" s="12">
        <f>IF(A26="","",IFERROR(D26/E26,0))</f>
        <v/>
      </c>
      <c r="G26" s="7" t="n"/>
      <c r="H26" s="7" t="n"/>
      <c r="I26" s="12">
        <f>IF(A26="","",IFERROR(H26/G26,0))</f>
        <v/>
      </c>
      <c r="J26" s="8" t="n"/>
      <c r="K26" s="9" t="n"/>
      <c r="L26" s="13">
        <f>IF(A26="","",IF(AND(F26&gt;=1,I26&gt;=IFERROR(VLOOKUP("Taux de conversion",'Référentiels'!$A$2:$B$5,2,FALSE),0),J26&gt;=IFERROR(VLOOKUP("Satisfaction client",'Référentiels'!$A$2:$B$5,2,FALSE),0)),"Atteint","À améliorer"))</f>
        <v/>
      </c>
    </row>
    <row r="27">
      <c r="A27" s="2" t="n"/>
      <c r="B27" s="3" t="n"/>
      <c r="C27" s="3" t="n"/>
      <c r="D27" s="4" t="n"/>
      <c r="E27" s="11">
        <f>IF(A27="","",IFERROR(VLOOKUP("CA mensuel",'Référentiels'!$A$2:$B$5,2,FALSE),0))</f>
        <v/>
      </c>
      <c r="F27" s="12">
        <f>IF(A27="","",IFERROR(D27/E27,0))</f>
        <v/>
      </c>
      <c r="G27" s="7" t="n"/>
      <c r="H27" s="7" t="n"/>
      <c r="I27" s="12">
        <f>IF(A27="","",IFERROR(H27/G27,0))</f>
        <v/>
      </c>
      <c r="J27" s="8" t="n"/>
      <c r="K27" s="9" t="n"/>
      <c r="L27" s="13">
        <f>IF(A27="","",IF(AND(F27&gt;=1,I27&gt;=IFERROR(VLOOKUP("Taux de conversion",'Référentiels'!$A$2:$B$5,2,FALSE),0),J27&gt;=IFERROR(VLOOKUP("Satisfaction client",'Référentiels'!$A$2:$B$5,2,FALSE),0)),"Atteint","À améliorer"))</f>
        <v/>
      </c>
    </row>
    <row r="28">
      <c r="A28" s="2" t="n"/>
      <c r="B28" s="3" t="n"/>
      <c r="C28" s="3" t="n"/>
      <c r="D28" s="4" t="n"/>
      <c r="E28" s="11">
        <f>IF(A28="","",IFERROR(VLOOKUP("CA mensuel",'Référentiels'!$A$2:$B$5,2,FALSE),0))</f>
        <v/>
      </c>
      <c r="F28" s="12">
        <f>IF(A28="","",IFERROR(D28/E28,0))</f>
        <v/>
      </c>
      <c r="G28" s="7" t="n"/>
      <c r="H28" s="7" t="n"/>
      <c r="I28" s="12">
        <f>IF(A28="","",IFERROR(H28/G28,0))</f>
        <v/>
      </c>
      <c r="J28" s="8" t="n"/>
      <c r="K28" s="9" t="n"/>
      <c r="L28" s="13">
        <f>IF(A28="","",IF(AND(F28&gt;=1,I28&gt;=IFERROR(VLOOKUP("Taux de conversion",'Référentiels'!$A$2:$B$5,2,FALSE),0),J28&gt;=IFERROR(VLOOKUP("Satisfaction client",'Référentiels'!$A$2:$B$5,2,FALSE),0)),"Atteint","À améliorer"))</f>
        <v/>
      </c>
    </row>
    <row r="29">
      <c r="A29" s="2" t="n"/>
      <c r="B29" s="3" t="n"/>
      <c r="C29" s="3" t="n"/>
      <c r="D29" s="4" t="n"/>
      <c r="E29" s="11">
        <f>IF(A29="","",IFERROR(VLOOKUP("CA mensuel",'Référentiels'!$A$2:$B$5,2,FALSE),0))</f>
        <v/>
      </c>
      <c r="F29" s="12">
        <f>IF(A29="","",IFERROR(D29/E29,0))</f>
        <v/>
      </c>
      <c r="G29" s="7" t="n"/>
      <c r="H29" s="7" t="n"/>
      <c r="I29" s="12">
        <f>IF(A29="","",IFERROR(H29/G29,0))</f>
        <v/>
      </c>
      <c r="J29" s="8" t="n"/>
      <c r="K29" s="9" t="n"/>
      <c r="L29" s="13">
        <f>IF(A29="","",IF(AND(F29&gt;=1,I29&gt;=IFERROR(VLOOKUP("Taux de conversion",'Référentiels'!$A$2:$B$5,2,FALSE),0),J29&gt;=IFERROR(VLOOKUP("Satisfaction client",'Référentiels'!$A$2:$B$5,2,FALSE),0)),"Atteint","À améliorer"))</f>
        <v/>
      </c>
    </row>
    <row r="30">
      <c r="A30" s="2" t="n"/>
      <c r="B30" s="3" t="n"/>
      <c r="C30" s="3" t="n"/>
      <c r="D30" s="4" t="n"/>
      <c r="E30" s="11">
        <f>IF(A30="","",IFERROR(VLOOKUP("CA mensuel",'Référentiels'!$A$2:$B$5,2,FALSE),0))</f>
        <v/>
      </c>
      <c r="F30" s="12">
        <f>IF(A30="","",IFERROR(D30/E30,0))</f>
        <v/>
      </c>
      <c r="G30" s="7" t="n"/>
      <c r="H30" s="7" t="n"/>
      <c r="I30" s="12">
        <f>IF(A30="","",IFERROR(H30/G30,0))</f>
        <v/>
      </c>
      <c r="J30" s="8" t="n"/>
      <c r="K30" s="9" t="n"/>
      <c r="L30" s="13">
        <f>IF(A30="","",IF(AND(F30&gt;=1,I30&gt;=IFERROR(VLOOKUP("Taux de conversion",'Référentiels'!$A$2:$B$5,2,FALSE),0),J30&gt;=IFERROR(VLOOKUP("Satisfaction client",'Référentiels'!$A$2:$B$5,2,FALSE),0)),"Atteint","À améliorer"))</f>
        <v/>
      </c>
    </row>
    <row r="31">
      <c r="A31" s="2" t="n"/>
      <c r="B31" s="3" t="n"/>
      <c r="C31" s="3" t="n"/>
      <c r="D31" s="4" t="n"/>
      <c r="E31" s="11">
        <f>IF(A31="","",IFERROR(VLOOKUP("CA mensuel",'Référentiels'!$A$2:$B$5,2,FALSE),0))</f>
        <v/>
      </c>
      <c r="F31" s="12">
        <f>IF(A31="","",IFERROR(D31/E31,0))</f>
        <v/>
      </c>
      <c r="G31" s="7" t="n"/>
      <c r="H31" s="7" t="n"/>
      <c r="I31" s="12">
        <f>IF(A31="","",IFERROR(H31/G31,0))</f>
        <v/>
      </c>
      <c r="J31" s="8" t="n"/>
      <c r="K31" s="9" t="n"/>
      <c r="L31" s="13">
        <f>IF(A31="","",IF(AND(F31&gt;=1,I31&gt;=IFERROR(VLOOKUP("Taux de conversion",'Référentiels'!$A$2:$B$5,2,FALSE),0),J31&gt;=IFERROR(VLOOKUP("Satisfaction client",'Référentiels'!$A$2:$B$5,2,FALSE),0)),"Atteint","À améliorer"))</f>
        <v/>
      </c>
    </row>
    <row r="32">
      <c r="A32" s="2" t="n"/>
      <c r="B32" s="3" t="n"/>
      <c r="C32" s="3" t="n"/>
      <c r="D32" s="4" t="n"/>
      <c r="E32" s="11">
        <f>IF(A32="","",IFERROR(VLOOKUP("CA mensuel",'Référentiels'!$A$2:$B$5,2,FALSE),0))</f>
        <v/>
      </c>
      <c r="F32" s="12">
        <f>IF(A32="","",IFERROR(D32/E32,0))</f>
        <v/>
      </c>
      <c r="G32" s="7" t="n"/>
      <c r="H32" s="7" t="n"/>
      <c r="I32" s="12">
        <f>IF(A32="","",IFERROR(H32/G32,0))</f>
        <v/>
      </c>
      <c r="J32" s="8" t="n"/>
      <c r="K32" s="9" t="n"/>
      <c r="L32" s="13">
        <f>IF(A32="","",IF(AND(F32&gt;=1,I32&gt;=IFERROR(VLOOKUP("Taux de conversion",'Référentiels'!$A$2:$B$5,2,FALSE),0),J32&gt;=IFERROR(VLOOKUP("Satisfaction client",'Référentiels'!$A$2:$B$5,2,FALSE),0)),"Atteint","À améliorer"))</f>
        <v/>
      </c>
    </row>
    <row r="33">
      <c r="A33" s="2" t="n"/>
      <c r="B33" s="3" t="n"/>
      <c r="C33" s="3" t="n"/>
      <c r="D33" s="4" t="n"/>
      <c r="E33" s="11">
        <f>IF(A33="","",IFERROR(VLOOKUP("CA mensuel",'Référentiels'!$A$2:$B$5,2,FALSE),0))</f>
        <v/>
      </c>
      <c r="F33" s="12">
        <f>IF(A33="","",IFERROR(D33/E33,0))</f>
        <v/>
      </c>
      <c r="G33" s="7" t="n"/>
      <c r="H33" s="7" t="n"/>
      <c r="I33" s="12">
        <f>IF(A33="","",IFERROR(H33/G33,0))</f>
        <v/>
      </c>
      <c r="J33" s="8" t="n"/>
      <c r="K33" s="9" t="n"/>
      <c r="L33" s="13">
        <f>IF(A33="","",IF(AND(F33&gt;=1,I33&gt;=IFERROR(VLOOKUP("Taux de conversion",'Référentiels'!$A$2:$B$5,2,FALSE),0),J33&gt;=IFERROR(VLOOKUP("Satisfaction client",'Référentiels'!$A$2:$B$5,2,FALSE),0)),"Atteint","À améliorer"))</f>
        <v/>
      </c>
    </row>
    <row r="34">
      <c r="A34" s="2" t="n"/>
      <c r="B34" s="3" t="n"/>
      <c r="C34" s="3" t="n"/>
      <c r="D34" s="4" t="n"/>
      <c r="E34" s="11">
        <f>IF(A34="","",IFERROR(VLOOKUP("CA mensuel",'Référentiels'!$A$2:$B$5,2,FALSE),0))</f>
        <v/>
      </c>
      <c r="F34" s="12">
        <f>IF(A34="","",IFERROR(D34/E34,0))</f>
        <v/>
      </c>
      <c r="G34" s="7" t="n"/>
      <c r="H34" s="7" t="n"/>
      <c r="I34" s="12">
        <f>IF(A34="","",IFERROR(H34/G34,0))</f>
        <v/>
      </c>
      <c r="J34" s="8" t="n"/>
      <c r="K34" s="9" t="n"/>
      <c r="L34" s="13">
        <f>IF(A34="","",IF(AND(F34&gt;=1,I34&gt;=IFERROR(VLOOKUP("Taux de conversion",'Référentiels'!$A$2:$B$5,2,FALSE),0),J34&gt;=IFERROR(VLOOKUP("Satisfaction client",'Référentiels'!$A$2:$B$5,2,FALSE),0)),"Atteint","À améliorer"))</f>
        <v/>
      </c>
    </row>
    <row r="35">
      <c r="A35" s="2" t="n"/>
      <c r="B35" s="3" t="n"/>
      <c r="C35" s="3" t="n"/>
      <c r="D35" s="4" t="n"/>
      <c r="E35" s="11">
        <f>IF(A35="","",IFERROR(VLOOKUP("CA mensuel",'Référentiels'!$A$2:$B$5,2,FALSE),0))</f>
        <v/>
      </c>
      <c r="F35" s="12">
        <f>IF(A35="","",IFERROR(D35/E35,0))</f>
        <v/>
      </c>
      <c r="G35" s="7" t="n"/>
      <c r="H35" s="7" t="n"/>
      <c r="I35" s="12">
        <f>IF(A35="","",IFERROR(H35/G35,0))</f>
        <v/>
      </c>
      <c r="J35" s="8" t="n"/>
      <c r="K35" s="9" t="n"/>
      <c r="L35" s="13">
        <f>IF(A35="","",IF(AND(F35&gt;=1,I35&gt;=IFERROR(VLOOKUP("Taux de conversion",'Référentiels'!$A$2:$B$5,2,FALSE),0),J35&gt;=IFERROR(VLOOKUP("Satisfaction client",'Référentiels'!$A$2:$B$5,2,FALSE),0)),"Atteint","À améliorer"))</f>
        <v/>
      </c>
    </row>
    <row r="36">
      <c r="A36" s="2" t="n"/>
      <c r="B36" s="3" t="n"/>
      <c r="C36" s="3" t="n"/>
      <c r="D36" s="4" t="n"/>
      <c r="E36" s="11">
        <f>IF(A36="","",IFERROR(VLOOKUP("CA mensuel",'Référentiels'!$A$2:$B$5,2,FALSE),0))</f>
        <v/>
      </c>
      <c r="F36" s="12">
        <f>IF(A36="","",IFERROR(D36/E36,0))</f>
        <v/>
      </c>
      <c r="G36" s="7" t="n"/>
      <c r="H36" s="7" t="n"/>
      <c r="I36" s="12">
        <f>IF(A36="","",IFERROR(H36/G36,0))</f>
        <v/>
      </c>
      <c r="J36" s="8" t="n"/>
      <c r="K36" s="9" t="n"/>
      <c r="L36" s="13">
        <f>IF(A36="","",IF(AND(F36&gt;=1,I36&gt;=IFERROR(VLOOKUP("Taux de conversion",'Référentiels'!$A$2:$B$5,2,FALSE),0),J36&gt;=IFERROR(VLOOKUP("Satisfaction client",'Référentiels'!$A$2:$B$5,2,FALSE),0)),"Atteint","À améliorer"))</f>
        <v/>
      </c>
    </row>
    <row r="37">
      <c r="A37" s="2" t="n"/>
      <c r="B37" s="3" t="n"/>
      <c r="C37" s="3" t="n"/>
      <c r="D37" s="4" t="n"/>
      <c r="E37" s="11">
        <f>IF(A37="","",IFERROR(VLOOKUP("CA mensuel",'Référentiels'!$A$2:$B$5,2,FALSE),0))</f>
        <v/>
      </c>
      <c r="F37" s="12">
        <f>IF(A37="","",IFERROR(D37/E37,0))</f>
        <v/>
      </c>
      <c r="G37" s="7" t="n"/>
      <c r="H37" s="7" t="n"/>
      <c r="I37" s="12">
        <f>IF(A37="","",IFERROR(H37/G37,0))</f>
        <v/>
      </c>
      <c r="J37" s="8" t="n"/>
      <c r="K37" s="9" t="n"/>
      <c r="L37" s="13">
        <f>IF(A37="","",IF(AND(F37&gt;=1,I37&gt;=IFERROR(VLOOKUP("Taux de conversion",'Référentiels'!$A$2:$B$5,2,FALSE),0),J37&gt;=IFERROR(VLOOKUP("Satisfaction client",'Référentiels'!$A$2:$B$5,2,FALSE),0)),"Atteint","À améliorer"))</f>
        <v/>
      </c>
    </row>
    <row r="38">
      <c r="A38" s="2" t="n"/>
      <c r="B38" s="3" t="n"/>
      <c r="C38" s="3" t="n"/>
      <c r="D38" s="4" t="n"/>
      <c r="E38" s="11">
        <f>IF(A38="","",IFERROR(VLOOKUP("CA mensuel",'Référentiels'!$A$2:$B$5,2,FALSE),0))</f>
        <v/>
      </c>
      <c r="F38" s="12">
        <f>IF(A38="","",IFERROR(D38/E38,0))</f>
        <v/>
      </c>
      <c r="G38" s="7" t="n"/>
      <c r="H38" s="7" t="n"/>
      <c r="I38" s="12">
        <f>IF(A38="","",IFERROR(H38/G38,0))</f>
        <v/>
      </c>
      <c r="J38" s="8" t="n"/>
      <c r="K38" s="9" t="n"/>
      <c r="L38" s="13">
        <f>IF(A38="","",IF(AND(F38&gt;=1,I38&gt;=IFERROR(VLOOKUP("Taux de conversion",'Référentiels'!$A$2:$B$5,2,FALSE),0),J38&gt;=IFERROR(VLOOKUP("Satisfaction client",'Référentiels'!$A$2:$B$5,2,FALSE),0)),"Atteint","À améliorer"))</f>
        <v/>
      </c>
    </row>
    <row r="39">
      <c r="A39" s="2" t="n"/>
      <c r="B39" s="3" t="n"/>
      <c r="C39" s="3" t="n"/>
      <c r="D39" s="4" t="n"/>
      <c r="E39" s="11">
        <f>IF(A39="","",IFERROR(VLOOKUP("CA mensuel",'Référentiels'!$A$2:$B$5,2,FALSE),0))</f>
        <v/>
      </c>
      <c r="F39" s="12">
        <f>IF(A39="","",IFERROR(D39/E39,0))</f>
        <v/>
      </c>
      <c r="G39" s="7" t="n"/>
      <c r="H39" s="7" t="n"/>
      <c r="I39" s="12">
        <f>IF(A39="","",IFERROR(H39/G39,0))</f>
        <v/>
      </c>
      <c r="J39" s="8" t="n"/>
      <c r="K39" s="9" t="n"/>
      <c r="L39" s="13">
        <f>IF(A39="","",IF(AND(F39&gt;=1,I39&gt;=IFERROR(VLOOKUP("Taux de conversion",'Référentiels'!$A$2:$B$5,2,FALSE),0),J39&gt;=IFERROR(VLOOKUP("Satisfaction client",'Référentiels'!$A$2:$B$5,2,FALSE),0)),"Atteint","À améliorer"))</f>
        <v/>
      </c>
    </row>
    <row r="40">
      <c r="A40" s="2" t="n"/>
      <c r="B40" s="3" t="n"/>
      <c r="C40" s="3" t="n"/>
      <c r="D40" s="4" t="n"/>
      <c r="E40" s="11">
        <f>IF(A40="","",IFERROR(VLOOKUP("CA mensuel",'Référentiels'!$A$2:$B$5,2,FALSE),0))</f>
        <v/>
      </c>
      <c r="F40" s="12">
        <f>IF(A40="","",IFERROR(D40/E40,0))</f>
        <v/>
      </c>
      <c r="G40" s="7" t="n"/>
      <c r="H40" s="7" t="n"/>
      <c r="I40" s="12">
        <f>IF(A40="","",IFERROR(H40/G40,0))</f>
        <v/>
      </c>
      <c r="J40" s="8" t="n"/>
      <c r="K40" s="9" t="n"/>
      <c r="L40" s="13">
        <f>IF(A40="","",IF(AND(F40&gt;=1,I40&gt;=IFERROR(VLOOKUP("Taux de conversion",'Référentiels'!$A$2:$B$5,2,FALSE),0),J40&gt;=IFERROR(VLOOKUP("Satisfaction client",'Référentiels'!$A$2:$B$5,2,FALSE),0)),"Atteint","À améliorer"))</f>
        <v/>
      </c>
    </row>
    <row r="41">
      <c r="A41" s="2" t="n"/>
      <c r="B41" s="3" t="n"/>
      <c r="C41" s="3" t="n"/>
      <c r="D41" s="4" t="n"/>
      <c r="E41" s="11">
        <f>IF(A41="","",IFERROR(VLOOKUP("CA mensuel",'Référentiels'!$A$2:$B$5,2,FALSE),0))</f>
        <v/>
      </c>
      <c r="F41" s="12">
        <f>IF(A41="","",IFERROR(D41/E41,0))</f>
        <v/>
      </c>
      <c r="G41" s="7" t="n"/>
      <c r="H41" s="7" t="n"/>
      <c r="I41" s="12">
        <f>IF(A41="","",IFERROR(H41/G41,0))</f>
        <v/>
      </c>
      <c r="J41" s="8" t="n"/>
      <c r="K41" s="9" t="n"/>
      <c r="L41" s="13">
        <f>IF(A41="","",IF(AND(F41&gt;=1,I41&gt;=IFERROR(VLOOKUP("Taux de conversion",'Référentiels'!$A$2:$B$5,2,FALSE),0),J41&gt;=IFERROR(VLOOKUP("Satisfaction client",'Référentiels'!$A$2:$B$5,2,FALSE),0)),"Atteint","À améliorer"))</f>
        <v/>
      </c>
    </row>
    <row r="42">
      <c r="A42" s="2" t="n"/>
      <c r="B42" s="3" t="n"/>
      <c r="C42" s="3" t="n"/>
      <c r="D42" s="4" t="n"/>
      <c r="E42" s="11">
        <f>IF(A42="","",IFERROR(VLOOKUP("CA mensuel",'Référentiels'!$A$2:$B$5,2,FALSE),0))</f>
        <v/>
      </c>
      <c r="F42" s="12">
        <f>IF(A42="","",IFERROR(D42/E42,0))</f>
        <v/>
      </c>
      <c r="G42" s="7" t="n"/>
      <c r="H42" s="7" t="n"/>
      <c r="I42" s="12">
        <f>IF(A42="","",IFERROR(H42/G42,0))</f>
        <v/>
      </c>
      <c r="J42" s="8" t="n"/>
      <c r="K42" s="9" t="n"/>
      <c r="L42" s="13">
        <f>IF(A42="","",IF(AND(F42&gt;=1,I42&gt;=IFERROR(VLOOKUP("Taux de conversion",'Référentiels'!$A$2:$B$5,2,FALSE),0),J42&gt;=IFERROR(VLOOKUP("Satisfaction client",'Référentiels'!$A$2:$B$5,2,FALSE),0)),"Atteint","À améliorer"))</f>
        <v/>
      </c>
    </row>
    <row r="43">
      <c r="A43" s="2" t="n"/>
      <c r="B43" s="3" t="n"/>
      <c r="C43" s="3" t="n"/>
      <c r="D43" s="4" t="n"/>
      <c r="E43" s="11">
        <f>IF(A43="","",IFERROR(VLOOKUP("CA mensuel",'Référentiels'!$A$2:$B$5,2,FALSE),0))</f>
        <v/>
      </c>
      <c r="F43" s="12">
        <f>IF(A43="","",IFERROR(D43/E43,0))</f>
        <v/>
      </c>
      <c r="G43" s="7" t="n"/>
      <c r="H43" s="7" t="n"/>
      <c r="I43" s="12">
        <f>IF(A43="","",IFERROR(H43/G43,0))</f>
        <v/>
      </c>
      <c r="J43" s="8" t="n"/>
      <c r="K43" s="9" t="n"/>
      <c r="L43" s="13">
        <f>IF(A43="","",IF(AND(F43&gt;=1,I43&gt;=IFERROR(VLOOKUP("Taux de conversion",'Référentiels'!$A$2:$B$5,2,FALSE),0),J43&gt;=IFERROR(VLOOKUP("Satisfaction client",'Référentiels'!$A$2:$B$5,2,FALSE),0)),"Atteint","À améliorer"))</f>
        <v/>
      </c>
    </row>
    <row r="44">
      <c r="A44" s="2" t="n"/>
      <c r="B44" s="3" t="n"/>
      <c r="C44" s="3" t="n"/>
      <c r="D44" s="4" t="n"/>
      <c r="E44" s="11">
        <f>IF(A44="","",IFERROR(VLOOKUP("CA mensuel",'Référentiels'!$A$2:$B$5,2,FALSE),0))</f>
        <v/>
      </c>
      <c r="F44" s="12">
        <f>IF(A44="","",IFERROR(D44/E44,0))</f>
        <v/>
      </c>
      <c r="G44" s="7" t="n"/>
      <c r="H44" s="7" t="n"/>
      <c r="I44" s="12">
        <f>IF(A44="","",IFERROR(H44/G44,0))</f>
        <v/>
      </c>
      <c r="J44" s="8" t="n"/>
      <c r="K44" s="9" t="n"/>
      <c r="L44" s="13">
        <f>IF(A44="","",IF(AND(F44&gt;=1,I44&gt;=IFERROR(VLOOKUP("Taux de conversion",'Référentiels'!$A$2:$B$5,2,FALSE),0),J44&gt;=IFERROR(VLOOKUP("Satisfaction client",'Référentiels'!$A$2:$B$5,2,FALSE),0)),"Atteint","À améliorer"))</f>
        <v/>
      </c>
    </row>
    <row r="45">
      <c r="A45" s="2" t="n"/>
      <c r="B45" s="3" t="n"/>
      <c r="C45" s="3" t="n"/>
      <c r="D45" s="4" t="n"/>
      <c r="E45" s="11">
        <f>IF(A45="","",IFERROR(VLOOKUP("CA mensuel",'Référentiels'!$A$2:$B$5,2,FALSE),0))</f>
        <v/>
      </c>
      <c r="F45" s="12">
        <f>IF(A45="","",IFERROR(D45/E45,0))</f>
        <v/>
      </c>
      <c r="G45" s="7" t="n"/>
      <c r="H45" s="7" t="n"/>
      <c r="I45" s="12">
        <f>IF(A45="","",IFERROR(H45/G45,0))</f>
        <v/>
      </c>
      <c r="J45" s="8" t="n"/>
      <c r="K45" s="9" t="n"/>
      <c r="L45" s="13">
        <f>IF(A45="","",IF(AND(F45&gt;=1,I45&gt;=IFERROR(VLOOKUP("Taux de conversion",'Référentiels'!$A$2:$B$5,2,FALSE),0),J45&gt;=IFERROR(VLOOKUP("Satisfaction client",'Référentiels'!$A$2:$B$5,2,FALSE),0)),"Atteint","À améliorer"))</f>
        <v/>
      </c>
    </row>
    <row r="46">
      <c r="A46" s="2" t="n"/>
      <c r="B46" s="3" t="n"/>
      <c r="C46" s="3" t="n"/>
      <c r="D46" s="4" t="n"/>
      <c r="E46" s="11">
        <f>IF(A46="","",IFERROR(VLOOKUP("CA mensuel",'Référentiels'!$A$2:$B$5,2,FALSE),0))</f>
        <v/>
      </c>
      <c r="F46" s="12">
        <f>IF(A46="","",IFERROR(D46/E46,0))</f>
        <v/>
      </c>
      <c r="G46" s="7" t="n"/>
      <c r="H46" s="7" t="n"/>
      <c r="I46" s="12">
        <f>IF(A46="","",IFERROR(H46/G46,0))</f>
        <v/>
      </c>
      <c r="J46" s="8" t="n"/>
      <c r="K46" s="9" t="n"/>
      <c r="L46" s="13">
        <f>IF(A46="","",IF(AND(F46&gt;=1,I46&gt;=IFERROR(VLOOKUP("Taux de conversion",'Référentiels'!$A$2:$B$5,2,FALSE),0),J46&gt;=IFERROR(VLOOKUP("Satisfaction client",'Référentiels'!$A$2:$B$5,2,FALSE),0)),"Atteint","À améliorer"))</f>
        <v/>
      </c>
    </row>
    <row r="47">
      <c r="A47" s="2" t="n"/>
      <c r="B47" s="3" t="n"/>
      <c r="C47" s="3" t="n"/>
      <c r="D47" s="4" t="n"/>
      <c r="E47" s="11">
        <f>IF(A47="","",IFERROR(VLOOKUP("CA mensuel",'Référentiels'!$A$2:$B$5,2,FALSE),0))</f>
        <v/>
      </c>
      <c r="F47" s="12">
        <f>IF(A47="","",IFERROR(D47/E47,0))</f>
        <v/>
      </c>
      <c r="G47" s="7" t="n"/>
      <c r="H47" s="7" t="n"/>
      <c r="I47" s="12">
        <f>IF(A47="","",IFERROR(H47/G47,0))</f>
        <v/>
      </c>
      <c r="J47" s="8" t="n"/>
      <c r="K47" s="9" t="n"/>
      <c r="L47" s="13">
        <f>IF(A47="","",IF(AND(F47&gt;=1,I47&gt;=IFERROR(VLOOKUP("Taux de conversion",'Référentiels'!$A$2:$B$5,2,FALSE),0),J47&gt;=IFERROR(VLOOKUP("Satisfaction client",'Référentiels'!$A$2:$B$5,2,FALSE),0)),"Atteint","À améliorer"))</f>
        <v/>
      </c>
    </row>
    <row r="48">
      <c r="A48" s="2" t="n"/>
      <c r="B48" s="3" t="n"/>
      <c r="C48" s="3" t="n"/>
      <c r="D48" s="4" t="n"/>
      <c r="E48" s="11">
        <f>IF(A48="","",IFERROR(VLOOKUP("CA mensuel",'Référentiels'!$A$2:$B$5,2,FALSE),0))</f>
        <v/>
      </c>
      <c r="F48" s="12">
        <f>IF(A48="","",IFERROR(D48/E48,0))</f>
        <v/>
      </c>
      <c r="G48" s="7" t="n"/>
      <c r="H48" s="7" t="n"/>
      <c r="I48" s="12">
        <f>IF(A48="","",IFERROR(H48/G48,0))</f>
        <v/>
      </c>
      <c r="J48" s="8" t="n"/>
      <c r="K48" s="9" t="n"/>
      <c r="L48" s="13">
        <f>IF(A48="","",IF(AND(F48&gt;=1,I48&gt;=IFERROR(VLOOKUP("Taux de conversion",'Référentiels'!$A$2:$B$5,2,FALSE),0),J48&gt;=IFERROR(VLOOKUP("Satisfaction client",'Référentiels'!$A$2:$B$5,2,FALSE),0)),"Atteint","À améliorer"))</f>
        <v/>
      </c>
    </row>
    <row r="49">
      <c r="A49" s="2" t="n"/>
      <c r="B49" s="3" t="n"/>
      <c r="C49" s="3" t="n"/>
      <c r="D49" s="4" t="n"/>
      <c r="E49" s="11">
        <f>IF(A49="","",IFERROR(VLOOKUP("CA mensuel",'Référentiels'!$A$2:$B$5,2,FALSE),0))</f>
        <v/>
      </c>
      <c r="F49" s="12">
        <f>IF(A49="","",IFERROR(D49/E49,0))</f>
        <v/>
      </c>
      <c r="G49" s="7" t="n"/>
      <c r="H49" s="7" t="n"/>
      <c r="I49" s="12">
        <f>IF(A49="","",IFERROR(H49/G49,0))</f>
        <v/>
      </c>
      <c r="J49" s="8" t="n"/>
      <c r="K49" s="9" t="n"/>
      <c r="L49" s="13">
        <f>IF(A49="","",IF(AND(F49&gt;=1,I49&gt;=IFERROR(VLOOKUP("Taux de conversion",'Référentiels'!$A$2:$B$5,2,FALSE),0),J49&gt;=IFERROR(VLOOKUP("Satisfaction client",'Référentiels'!$A$2:$B$5,2,FALSE),0)),"Atteint","À améliorer"))</f>
        <v/>
      </c>
    </row>
    <row r="50">
      <c r="A50" s="2" t="n"/>
      <c r="B50" s="3" t="n"/>
      <c r="C50" s="3" t="n"/>
      <c r="D50" s="4" t="n"/>
      <c r="E50" s="11">
        <f>IF(A50="","",IFERROR(VLOOKUP("CA mensuel",'Référentiels'!$A$2:$B$5,2,FALSE),0))</f>
        <v/>
      </c>
      <c r="F50" s="12">
        <f>IF(A50="","",IFERROR(D50/E50,0))</f>
        <v/>
      </c>
      <c r="G50" s="7" t="n"/>
      <c r="H50" s="7" t="n"/>
      <c r="I50" s="12">
        <f>IF(A50="","",IFERROR(H50/G50,0))</f>
        <v/>
      </c>
      <c r="J50" s="8" t="n"/>
      <c r="K50" s="9" t="n"/>
      <c r="L50" s="13">
        <f>IF(A50="","",IF(AND(F50&gt;=1,I50&gt;=IFERROR(VLOOKUP("Taux de conversion",'Référentiels'!$A$2:$B$5,2,FALSE),0),J50&gt;=IFERROR(VLOOKUP("Satisfaction client",'Référentiels'!$A$2:$B$5,2,FALSE),0)),"Atteint","À améliorer"))</f>
        <v/>
      </c>
    </row>
    <row r="51">
      <c r="A51" s="2" t="n"/>
      <c r="B51" s="3" t="n"/>
      <c r="C51" s="3" t="n"/>
      <c r="D51" s="4" t="n"/>
      <c r="E51" s="11">
        <f>IF(A51="","",IFERROR(VLOOKUP("CA mensuel",'Référentiels'!$A$2:$B$5,2,FALSE),0))</f>
        <v/>
      </c>
      <c r="F51" s="12">
        <f>IF(A51="","",IFERROR(D51/E51,0))</f>
        <v/>
      </c>
      <c r="G51" s="7" t="n"/>
      <c r="H51" s="7" t="n"/>
      <c r="I51" s="12">
        <f>IF(A51="","",IFERROR(H51/G51,0))</f>
        <v/>
      </c>
      <c r="J51" s="8" t="n"/>
      <c r="K51" s="9" t="n"/>
      <c r="L51" s="13">
        <f>IF(A51="","",IF(AND(F51&gt;=1,I51&gt;=IFERROR(VLOOKUP("Taux de conversion",'Référentiels'!$A$2:$B$5,2,FALSE),0),J51&gt;=IFERROR(VLOOKUP("Satisfaction client",'Référentiels'!$A$2:$B$5,2,FALSE),0)),"Atteint","À améliorer"))</f>
        <v/>
      </c>
    </row>
    <row r="52">
      <c r="A52" s="2" t="n"/>
      <c r="B52" s="3" t="n"/>
      <c r="C52" s="3" t="n"/>
      <c r="D52" s="4" t="n"/>
      <c r="E52" s="11">
        <f>IF(A52="","",IFERROR(VLOOKUP("CA mensuel",'Référentiels'!$A$2:$B$5,2,FALSE),0))</f>
        <v/>
      </c>
      <c r="F52" s="12">
        <f>IF(A52="","",IFERROR(D52/E52,0))</f>
        <v/>
      </c>
      <c r="G52" s="7" t="n"/>
      <c r="H52" s="7" t="n"/>
      <c r="I52" s="12">
        <f>IF(A52="","",IFERROR(H52/G52,0))</f>
        <v/>
      </c>
      <c r="J52" s="8" t="n"/>
      <c r="K52" s="9" t="n"/>
      <c r="L52" s="13">
        <f>IF(A52="","",IF(AND(F52&gt;=1,I52&gt;=IFERROR(VLOOKUP("Taux de conversion",'Référentiels'!$A$2:$B$5,2,FALSE),0),J52&gt;=IFERROR(VLOOKUP("Satisfaction client",'Référentiels'!$A$2:$B$5,2,FALSE),0)),"Atteint","À améliorer"))</f>
        <v/>
      </c>
    </row>
    <row r="53">
      <c r="A53" s="2" t="n"/>
      <c r="B53" s="3" t="n"/>
      <c r="C53" s="3" t="n"/>
      <c r="D53" s="4" t="n"/>
      <c r="E53" s="11">
        <f>IF(A53="","",IFERROR(VLOOKUP("CA mensuel",'Référentiels'!$A$2:$B$5,2,FALSE),0))</f>
        <v/>
      </c>
      <c r="F53" s="12">
        <f>IF(A53="","",IFERROR(D53/E53,0))</f>
        <v/>
      </c>
      <c r="G53" s="7" t="n"/>
      <c r="H53" s="7" t="n"/>
      <c r="I53" s="12">
        <f>IF(A53="","",IFERROR(H53/G53,0))</f>
        <v/>
      </c>
      <c r="J53" s="8" t="n"/>
      <c r="K53" s="9" t="n"/>
      <c r="L53" s="13">
        <f>IF(A53="","",IF(AND(F53&gt;=1,I53&gt;=IFERROR(VLOOKUP("Taux de conversion",'Référentiels'!$A$2:$B$5,2,FALSE),0),J53&gt;=IFERROR(VLOOKUP("Satisfaction client",'Référentiels'!$A$2:$B$5,2,FALSE),0)),"Atteint","À améliorer"))</f>
        <v/>
      </c>
    </row>
    <row r="54">
      <c r="A54" s="2" t="n"/>
      <c r="B54" s="3" t="n"/>
      <c r="C54" s="3" t="n"/>
      <c r="D54" s="4" t="n"/>
      <c r="E54" s="11">
        <f>IF(A54="","",IFERROR(VLOOKUP("CA mensuel",'Référentiels'!$A$2:$B$5,2,FALSE),0))</f>
        <v/>
      </c>
      <c r="F54" s="12">
        <f>IF(A54="","",IFERROR(D54/E54,0))</f>
        <v/>
      </c>
      <c r="G54" s="7" t="n"/>
      <c r="H54" s="7" t="n"/>
      <c r="I54" s="12">
        <f>IF(A54="","",IFERROR(H54/G54,0))</f>
        <v/>
      </c>
      <c r="J54" s="8" t="n"/>
      <c r="K54" s="9" t="n"/>
      <c r="L54" s="13">
        <f>IF(A54="","",IF(AND(F54&gt;=1,I54&gt;=IFERROR(VLOOKUP("Taux de conversion",'Référentiels'!$A$2:$B$5,2,FALSE),0),J54&gt;=IFERROR(VLOOKUP("Satisfaction client",'Référentiels'!$A$2:$B$5,2,FALSE),0)),"Atteint","À améliorer"))</f>
        <v/>
      </c>
    </row>
    <row r="55">
      <c r="A55" s="2" t="n"/>
      <c r="B55" s="3" t="n"/>
      <c r="C55" s="3" t="n"/>
      <c r="D55" s="4" t="n"/>
      <c r="E55" s="11">
        <f>IF(A55="","",IFERROR(VLOOKUP("CA mensuel",'Référentiels'!$A$2:$B$5,2,FALSE),0))</f>
        <v/>
      </c>
      <c r="F55" s="12">
        <f>IF(A55="","",IFERROR(D55/E55,0))</f>
        <v/>
      </c>
      <c r="G55" s="7" t="n"/>
      <c r="H55" s="7" t="n"/>
      <c r="I55" s="12">
        <f>IF(A55="","",IFERROR(H55/G55,0))</f>
        <v/>
      </c>
      <c r="J55" s="8" t="n"/>
      <c r="K55" s="9" t="n"/>
      <c r="L55" s="13">
        <f>IF(A55="","",IF(AND(F55&gt;=1,I55&gt;=IFERROR(VLOOKUP("Taux de conversion",'Référentiels'!$A$2:$B$5,2,FALSE),0),J55&gt;=IFERROR(VLOOKUP("Satisfaction client",'Référentiels'!$A$2:$B$5,2,FALSE),0)),"Atteint","À améliorer"))</f>
        <v/>
      </c>
    </row>
    <row r="56">
      <c r="A56" s="2" t="n"/>
      <c r="B56" s="3" t="n"/>
      <c r="C56" s="3" t="n"/>
      <c r="D56" s="4" t="n"/>
      <c r="E56" s="11">
        <f>IF(A56="","",IFERROR(VLOOKUP("CA mensuel",'Référentiels'!$A$2:$B$5,2,FALSE),0))</f>
        <v/>
      </c>
      <c r="F56" s="12">
        <f>IF(A56="","",IFERROR(D56/E56,0))</f>
        <v/>
      </c>
      <c r="G56" s="7" t="n"/>
      <c r="H56" s="7" t="n"/>
      <c r="I56" s="12">
        <f>IF(A56="","",IFERROR(H56/G56,0))</f>
        <v/>
      </c>
      <c r="J56" s="8" t="n"/>
      <c r="K56" s="9" t="n"/>
      <c r="L56" s="13">
        <f>IF(A56="","",IF(AND(F56&gt;=1,I56&gt;=IFERROR(VLOOKUP("Taux de conversion",'Référentiels'!$A$2:$B$5,2,FALSE),0),J56&gt;=IFERROR(VLOOKUP("Satisfaction client",'Référentiels'!$A$2:$B$5,2,FALSE),0)),"Atteint","À améliorer"))</f>
        <v/>
      </c>
    </row>
    <row r="57">
      <c r="A57" s="2" t="n"/>
      <c r="B57" s="3" t="n"/>
      <c r="C57" s="3" t="n"/>
      <c r="D57" s="4" t="n"/>
      <c r="E57" s="11">
        <f>IF(A57="","",IFERROR(VLOOKUP("CA mensuel",'Référentiels'!$A$2:$B$5,2,FALSE),0))</f>
        <v/>
      </c>
      <c r="F57" s="12">
        <f>IF(A57="","",IFERROR(D57/E57,0))</f>
        <v/>
      </c>
      <c r="G57" s="7" t="n"/>
      <c r="H57" s="7" t="n"/>
      <c r="I57" s="12">
        <f>IF(A57="","",IFERROR(H57/G57,0))</f>
        <v/>
      </c>
      <c r="J57" s="8" t="n"/>
      <c r="K57" s="9" t="n"/>
      <c r="L57" s="13">
        <f>IF(A57="","",IF(AND(F57&gt;=1,I57&gt;=IFERROR(VLOOKUP("Taux de conversion",'Référentiels'!$A$2:$B$5,2,FALSE),0),J57&gt;=IFERROR(VLOOKUP("Satisfaction client",'Référentiels'!$A$2:$B$5,2,FALSE),0)),"Atteint","À améliorer"))</f>
        <v/>
      </c>
    </row>
    <row r="58">
      <c r="A58" s="2" t="n"/>
      <c r="B58" s="3" t="n"/>
      <c r="C58" s="3" t="n"/>
      <c r="D58" s="4" t="n"/>
      <c r="E58" s="11">
        <f>IF(A58="","",IFERROR(VLOOKUP("CA mensuel",'Référentiels'!$A$2:$B$5,2,FALSE),0))</f>
        <v/>
      </c>
      <c r="F58" s="12">
        <f>IF(A58="","",IFERROR(D58/E58,0))</f>
        <v/>
      </c>
      <c r="G58" s="7" t="n"/>
      <c r="H58" s="7" t="n"/>
      <c r="I58" s="12">
        <f>IF(A58="","",IFERROR(H58/G58,0))</f>
        <v/>
      </c>
      <c r="J58" s="8" t="n"/>
      <c r="K58" s="9" t="n"/>
      <c r="L58" s="13">
        <f>IF(A58="","",IF(AND(F58&gt;=1,I58&gt;=IFERROR(VLOOKUP("Taux de conversion",'Référentiels'!$A$2:$B$5,2,FALSE),0),J58&gt;=IFERROR(VLOOKUP("Satisfaction client",'Référentiels'!$A$2:$B$5,2,FALSE),0)),"Atteint","À améliorer"))</f>
        <v/>
      </c>
    </row>
    <row r="59">
      <c r="A59" s="2" t="n"/>
      <c r="B59" s="3" t="n"/>
      <c r="C59" s="3" t="n"/>
      <c r="D59" s="4" t="n"/>
      <c r="E59" s="11">
        <f>IF(A59="","",IFERROR(VLOOKUP("CA mensuel",'Référentiels'!$A$2:$B$5,2,FALSE),0))</f>
        <v/>
      </c>
      <c r="F59" s="12">
        <f>IF(A59="","",IFERROR(D59/E59,0))</f>
        <v/>
      </c>
      <c r="G59" s="7" t="n"/>
      <c r="H59" s="7" t="n"/>
      <c r="I59" s="12">
        <f>IF(A59="","",IFERROR(H59/G59,0))</f>
        <v/>
      </c>
      <c r="J59" s="8" t="n"/>
      <c r="K59" s="9" t="n"/>
      <c r="L59" s="13">
        <f>IF(A59="","",IF(AND(F59&gt;=1,I59&gt;=IFERROR(VLOOKUP("Taux de conversion",'Référentiels'!$A$2:$B$5,2,FALSE),0),J59&gt;=IFERROR(VLOOKUP("Satisfaction client",'Référentiels'!$A$2:$B$5,2,FALSE),0)),"Atteint","À améliorer"))</f>
        <v/>
      </c>
    </row>
    <row r="60">
      <c r="A60" s="2" t="n"/>
      <c r="B60" s="3" t="n"/>
      <c r="C60" s="3" t="n"/>
      <c r="D60" s="4" t="n"/>
      <c r="E60" s="11">
        <f>IF(A60="","",IFERROR(VLOOKUP("CA mensuel",'Référentiels'!$A$2:$B$5,2,FALSE),0))</f>
        <v/>
      </c>
      <c r="F60" s="12">
        <f>IF(A60="","",IFERROR(D60/E60,0))</f>
        <v/>
      </c>
      <c r="G60" s="7" t="n"/>
      <c r="H60" s="7" t="n"/>
      <c r="I60" s="12">
        <f>IF(A60="","",IFERROR(H60/G60,0))</f>
        <v/>
      </c>
      <c r="J60" s="8" t="n"/>
      <c r="K60" s="9" t="n"/>
      <c r="L60" s="13">
        <f>IF(A60="","",IF(AND(F60&gt;=1,I60&gt;=IFERROR(VLOOKUP("Taux de conversion",'Référentiels'!$A$2:$B$5,2,FALSE),0),J60&gt;=IFERROR(VLOOKUP("Satisfaction client",'Référentiels'!$A$2:$B$5,2,FALSE),0)),"Atteint","À améliorer"))</f>
        <v/>
      </c>
    </row>
    <row r="61">
      <c r="A61" s="2" t="n"/>
      <c r="B61" s="3" t="n"/>
      <c r="C61" s="3" t="n"/>
      <c r="D61" s="4" t="n"/>
      <c r="E61" s="11">
        <f>IF(A61="","",IFERROR(VLOOKUP("CA mensuel",'Référentiels'!$A$2:$B$5,2,FALSE),0))</f>
        <v/>
      </c>
      <c r="F61" s="12">
        <f>IF(A61="","",IFERROR(D61/E61,0))</f>
        <v/>
      </c>
      <c r="G61" s="7" t="n"/>
      <c r="H61" s="7" t="n"/>
      <c r="I61" s="12">
        <f>IF(A61="","",IFERROR(H61/G61,0))</f>
        <v/>
      </c>
      <c r="J61" s="8" t="n"/>
      <c r="K61" s="9" t="n"/>
      <c r="L61" s="13">
        <f>IF(A61="","",IF(AND(F61&gt;=1,I61&gt;=IFERROR(VLOOKUP("Taux de conversion",'Référentiels'!$A$2:$B$5,2,FALSE),0),J61&gt;=IFERROR(VLOOKUP("Satisfaction client",'Référentiels'!$A$2:$B$5,2,FALSE),0)),"Atteint","À améliorer"))</f>
        <v/>
      </c>
    </row>
    <row r="62">
      <c r="A62" s="2" t="n"/>
      <c r="B62" s="3" t="n"/>
      <c r="C62" s="3" t="n"/>
      <c r="D62" s="4" t="n"/>
      <c r="E62" s="11">
        <f>IF(A62="","",IFERROR(VLOOKUP("CA mensuel",'Référentiels'!$A$2:$B$5,2,FALSE),0))</f>
        <v/>
      </c>
      <c r="F62" s="12">
        <f>IF(A62="","",IFERROR(D62/E62,0))</f>
        <v/>
      </c>
      <c r="G62" s="7" t="n"/>
      <c r="H62" s="7" t="n"/>
      <c r="I62" s="12">
        <f>IF(A62="","",IFERROR(H62/G62,0))</f>
        <v/>
      </c>
      <c r="J62" s="8" t="n"/>
      <c r="K62" s="9" t="n"/>
      <c r="L62" s="13">
        <f>IF(A62="","",IF(AND(F62&gt;=1,I62&gt;=IFERROR(VLOOKUP("Taux de conversion",'Référentiels'!$A$2:$B$5,2,FALSE),0),J62&gt;=IFERROR(VLOOKUP("Satisfaction client",'Référentiels'!$A$2:$B$5,2,FALSE),0)),"Atteint","À améliorer"))</f>
        <v/>
      </c>
    </row>
    <row r="63">
      <c r="A63" s="2" t="n"/>
      <c r="B63" s="3" t="n"/>
      <c r="C63" s="3" t="n"/>
      <c r="D63" s="4" t="n"/>
      <c r="E63" s="11">
        <f>IF(A63="","",IFERROR(VLOOKUP("CA mensuel",'Référentiels'!$A$2:$B$5,2,FALSE),0))</f>
        <v/>
      </c>
      <c r="F63" s="12">
        <f>IF(A63="","",IFERROR(D63/E63,0))</f>
        <v/>
      </c>
      <c r="G63" s="7" t="n"/>
      <c r="H63" s="7" t="n"/>
      <c r="I63" s="12">
        <f>IF(A63="","",IFERROR(H63/G63,0))</f>
        <v/>
      </c>
      <c r="J63" s="8" t="n"/>
      <c r="K63" s="9" t="n"/>
      <c r="L63" s="13">
        <f>IF(A63="","",IF(AND(F63&gt;=1,I63&gt;=IFERROR(VLOOKUP("Taux de conversion",'Référentiels'!$A$2:$B$5,2,FALSE),0),J63&gt;=IFERROR(VLOOKUP("Satisfaction client",'Référentiels'!$A$2:$B$5,2,FALSE),0)),"Atteint","À améliorer"))</f>
        <v/>
      </c>
    </row>
    <row r="64">
      <c r="A64" s="2" t="n"/>
      <c r="B64" s="3" t="n"/>
      <c r="C64" s="3" t="n"/>
      <c r="D64" s="4" t="n"/>
      <c r="E64" s="11">
        <f>IF(A64="","",IFERROR(VLOOKUP("CA mensuel",'Référentiels'!$A$2:$B$5,2,FALSE),0))</f>
        <v/>
      </c>
      <c r="F64" s="12">
        <f>IF(A64="","",IFERROR(D64/E64,0))</f>
        <v/>
      </c>
      <c r="G64" s="7" t="n"/>
      <c r="H64" s="7" t="n"/>
      <c r="I64" s="12">
        <f>IF(A64="","",IFERROR(H64/G64,0))</f>
        <v/>
      </c>
      <c r="J64" s="8" t="n"/>
      <c r="K64" s="9" t="n"/>
      <c r="L64" s="13">
        <f>IF(A64="","",IF(AND(F64&gt;=1,I64&gt;=IFERROR(VLOOKUP("Taux de conversion",'Référentiels'!$A$2:$B$5,2,FALSE),0),J64&gt;=IFERROR(VLOOKUP("Satisfaction client",'Référentiels'!$A$2:$B$5,2,FALSE),0)),"Atteint","À améliorer"))</f>
        <v/>
      </c>
    </row>
    <row r="65">
      <c r="A65" s="2" t="n"/>
      <c r="B65" s="3" t="n"/>
      <c r="C65" s="3" t="n"/>
      <c r="D65" s="4" t="n"/>
      <c r="E65" s="11">
        <f>IF(A65="","",IFERROR(VLOOKUP("CA mensuel",'Référentiels'!$A$2:$B$5,2,FALSE),0))</f>
        <v/>
      </c>
      <c r="F65" s="12">
        <f>IF(A65="","",IFERROR(D65/E65,0))</f>
        <v/>
      </c>
      <c r="G65" s="7" t="n"/>
      <c r="H65" s="7" t="n"/>
      <c r="I65" s="12">
        <f>IF(A65="","",IFERROR(H65/G65,0))</f>
        <v/>
      </c>
      <c r="J65" s="8" t="n"/>
      <c r="K65" s="9" t="n"/>
      <c r="L65" s="13">
        <f>IF(A65="","",IF(AND(F65&gt;=1,I65&gt;=IFERROR(VLOOKUP("Taux de conversion",'Référentiels'!$A$2:$B$5,2,FALSE),0),J65&gt;=IFERROR(VLOOKUP("Satisfaction client",'Référentiels'!$A$2:$B$5,2,FALSE),0)),"Atteint","À améliorer"))</f>
        <v/>
      </c>
    </row>
    <row r="66">
      <c r="A66" s="2" t="n"/>
      <c r="B66" s="3" t="n"/>
      <c r="C66" s="3" t="n"/>
      <c r="D66" s="4" t="n"/>
      <c r="E66" s="11">
        <f>IF(A66="","",IFERROR(VLOOKUP("CA mensuel",'Référentiels'!$A$2:$B$5,2,FALSE),0))</f>
        <v/>
      </c>
      <c r="F66" s="12">
        <f>IF(A66="","",IFERROR(D66/E66,0))</f>
        <v/>
      </c>
      <c r="G66" s="7" t="n"/>
      <c r="H66" s="7" t="n"/>
      <c r="I66" s="12">
        <f>IF(A66="","",IFERROR(H66/G66,0))</f>
        <v/>
      </c>
      <c r="J66" s="8" t="n"/>
      <c r="K66" s="9" t="n"/>
      <c r="L66" s="13">
        <f>IF(A66="","",IF(AND(F66&gt;=1,I66&gt;=IFERROR(VLOOKUP("Taux de conversion",'Référentiels'!$A$2:$B$5,2,FALSE),0),J66&gt;=IFERROR(VLOOKUP("Satisfaction client",'Référentiels'!$A$2:$B$5,2,FALSE),0)),"Atteint","À améliorer"))</f>
        <v/>
      </c>
    </row>
    <row r="67">
      <c r="A67" s="2" t="n"/>
      <c r="B67" s="3" t="n"/>
      <c r="C67" s="3" t="n"/>
      <c r="D67" s="4" t="n"/>
      <c r="E67" s="11">
        <f>IF(A67="","",IFERROR(VLOOKUP("CA mensuel",'Référentiels'!$A$2:$B$5,2,FALSE),0))</f>
        <v/>
      </c>
      <c r="F67" s="12">
        <f>IF(A67="","",IFERROR(D67/E67,0))</f>
        <v/>
      </c>
      <c r="G67" s="7" t="n"/>
      <c r="H67" s="7" t="n"/>
      <c r="I67" s="12">
        <f>IF(A67="","",IFERROR(H67/G67,0))</f>
        <v/>
      </c>
      <c r="J67" s="8" t="n"/>
      <c r="K67" s="9" t="n"/>
      <c r="L67" s="13">
        <f>IF(A67="","",IF(AND(F67&gt;=1,I67&gt;=IFERROR(VLOOKUP("Taux de conversion",'Référentiels'!$A$2:$B$5,2,FALSE),0),J67&gt;=IFERROR(VLOOKUP("Satisfaction client",'Référentiels'!$A$2:$B$5,2,FALSE),0)),"Atteint","À améliorer"))</f>
        <v/>
      </c>
    </row>
    <row r="68">
      <c r="A68" s="2" t="n"/>
      <c r="B68" s="3" t="n"/>
      <c r="C68" s="3" t="n"/>
      <c r="D68" s="4" t="n"/>
      <c r="E68" s="11">
        <f>IF(A68="","",IFERROR(VLOOKUP("CA mensuel",'Référentiels'!$A$2:$B$5,2,FALSE),0))</f>
        <v/>
      </c>
      <c r="F68" s="12">
        <f>IF(A68="","",IFERROR(D68/E68,0))</f>
        <v/>
      </c>
      <c r="G68" s="7" t="n"/>
      <c r="H68" s="7" t="n"/>
      <c r="I68" s="12">
        <f>IF(A68="","",IFERROR(H68/G68,0))</f>
        <v/>
      </c>
      <c r="J68" s="8" t="n"/>
      <c r="K68" s="9" t="n"/>
      <c r="L68" s="13">
        <f>IF(A68="","",IF(AND(F68&gt;=1,I68&gt;=IFERROR(VLOOKUP("Taux de conversion",'Référentiels'!$A$2:$B$5,2,FALSE),0),J68&gt;=IFERROR(VLOOKUP("Satisfaction client",'Référentiels'!$A$2:$B$5,2,FALSE),0)),"Atteint","À améliorer"))</f>
        <v/>
      </c>
    </row>
    <row r="69">
      <c r="A69" s="2" t="n"/>
      <c r="B69" s="3" t="n"/>
      <c r="C69" s="3" t="n"/>
      <c r="D69" s="4" t="n"/>
      <c r="E69" s="11">
        <f>IF(A69="","",IFERROR(VLOOKUP("CA mensuel",'Référentiels'!$A$2:$B$5,2,FALSE),0))</f>
        <v/>
      </c>
      <c r="F69" s="12">
        <f>IF(A69="","",IFERROR(D69/E69,0))</f>
        <v/>
      </c>
      <c r="G69" s="7" t="n"/>
      <c r="H69" s="7" t="n"/>
      <c r="I69" s="12">
        <f>IF(A69="","",IFERROR(H69/G69,0))</f>
        <v/>
      </c>
      <c r="J69" s="8" t="n"/>
      <c r="K69" s="9" t="n"/>
      <c r="L69" s="13">
        <f>IF(A69="","",IF(AND(F69&gt;=1,I69&gt;=IFERROR(VLOOKUP("Taux de conversion",'Référentiels'!$A$2:$B$5,2,FALSE),0),J69&gt;=IFERROR(VLOOKUP("Satisfaction client",'Référentiels'!$A$2:$B$5,2,FALSE),0)),"Atteint","À améliorer"))</f>
        <v/>
      </c>
    </row>
    <row r="70">
      <c r="A70" s="2" t="n"/>
      <c r="B70" s="3" t="n"/>
      <c r="C70" s="3" t="n"/>
      <c r="D70" s="4" t="n"/>
      <c r="E70" s="11">
        <f>IF(A70="","",IFERROR(VLOOKUP("CA mensuel",'Référentiels'!$A$2:$B$5,2,FALSE),0))</f>
        <v/>
      </c>
      <c r="F70" s="12">
        <f>IF(A70="","",IFERROR(D70/E70,0))</f>
        <v/>
      </c>
      <c r="G70" s="7" t="n"/>
      <c r="H70" s="7" t="n"/>
      <c r="I70" s="12">
        <f>IF(A70="","",IFERROR(H70/G70,0))</f>
        <v/>
      </c>
      <c r="J70" s="8" t="n"/>
      <c r="K70" s="9" t="n"/>
      <c r="L70" s="13">
        <f>IF(A70="","",IF(AND(F70&gt;=1,I70&gt;=IFERROR(VLOOKUP("Taux de conversion",'Référentiels'!$A$2:$B$5,2,FALSE),0),J70&gt;=IFERROR(VLOOKUP("Satisfaction client",'Référentiels'!$A$2:$B$5,2,FALSE),0)),"Atteint","À améliorer"))</f>
        <v/>
      </c>
    </row>
    <row r="71">
      <c r="A71" s="2" t="n"/>
      <c r="B71" s="3" t="n"/>
      <c r="C71" s="3" t="n"/>
      <c r="D71" s="4" t="n"/>
      <c r="E71" s="11">
        <f>IF(A71="","",IFERROR(VLOOKUP("CA mensuel",'Référentiels'!$A$2:$B$5,2,FALSE),0))</f>
        <v/>
      </c>
      <c r="F71" s="12">
        <f>IF(A71="","",IFERROR(D71/E71,0))</f>
        <v/>
      </c>
      <c r="G71" s="7" t="n"/>
      <c r="H71" s="7" t="n"/>
      <c r="I71" s="12">
        <f>IF(A71="","",IFERROR(H71/G71,0))</f>
        <v/>
      </c>
      <c r="J71" s="8" t="n"/>
      <c r="K71" s="9" t="n"/>
      <c r="L71" s="13">
        <f>IF(A71="","",IF(AND(F71&gt;=1,I71&gt;=IFERROR(VLOOKUP("Taux de conversion",'Référentiels'!$A$2:$B$5,2,FALSE),0),J71&gt;=IFERROR(VLOOKUP("Satisfaction client",'Référentiels'!$A$2:$B$5,2,FALSE),0)),"Atteint","À améliorer"))</f>
        <v/>
      </c>
    </row>
    <row r="72">
      <c r="A72" s="2" t="n"/>
      <c r="B72" s="3" t="n"/>
      <c r="C72" s="3" t="n"/>
      <c r="D72" s="4" t="n"/>
      <c r="E72" s="11">
        <f>IF(A72="","",IFERROR(VLOOKUP("CA mensuel",'Référentiels'!$A$2:$B$5,2,FALSE),0))</f>
        <v/>
      </c>
      <c r="F72" s="12">
        <f>IF(A72="","",IFERROR(D72/E72,0))</f>
        <v/>
      </c>
      <c r="G72" s="7" t="n"/>
      <c r="H72" s="7" t="n"/>
      <c r="I72" s="12">
        <f>IF(A72="","",IFERROR(H72/G72,0))</f>
        <v/>
      </c>
      <c r="J72" s="8" t="n"/>
      <c r="K72" s="9" t="n"/>
      <c r="L72" s="13">
        <f>IF(A72="","",IF(AND(F72&gt;=1,I72&gt;=IFERROR(VLOOKUP("Taux de conversion",'Référentiels'!$A$2:$B$5,2,FALSE),0),J72&gt;=IFERROR(VLOOKUP("Satisfaction client",'Référentiels'!$A$2:$B$5,2,FALSE),0)),"Atteint","À améliorer"))</f>
        <v/>
      </c>
    </row>
    <row r="73">
      <c r="A73" s="2" t="n"/>
      <c r="B73" s="3" t="n"/>
      <c r="C73" s="3" t="n"/>
      <c r="D73" s="4" t="n"/>
      <c r="E73" s="11">
        <f>IF(A73="","",IFERROR(VLOOKUP("CA mensuel",'Référentiels'!$A$2:$B$5,2,FALSE),0))</f>
        <v/>
      </c>
      <c r="F73" s="12">
        <f>IF(A73="","",IFERROR(D73/E73,0))</f>
        <v/>
      </c>
      <c r="G73" s="7" t="n"/>
      <c r="H73" s="7" t="n"/>
      <c r="I73" s="12">
        <f>IF(A73="","",IFERROR(H73/G73,0))</f>
        <v/>
      </c>
      <c r="J73" s="8" t="n"/>
      <c r="K73" s="9" t="n"/>
      <c r="L73" s="13">
        <f>IF(A73="","",IF(AND(F73&gt;=1,I73&gt;=IFERROR(VLOOKUP("Taux de conversion",'Référentiels'!$A$2:$B$5,2,FALSE),0),J73&gt;=IFERROR(VLOOKUP("Satisfaction client",'Référentiels'!$A$2:$B$5,2,FALSE),0)),"Atteint","À améliorer"))</f>
        <v/>
      </c>
    </row>
    <row r="74">
      <c r="A74" s="2" t="n"/>
      <c r="B74" s="3" t="n"/>
      <c r="C74" s="3" t="n"/>
      <c r="D74" s="4" t="n"/>
      <c r="E74" s="11">
        <f>IF(A74="","",IFERROR(VLOOKUP("CA mensuel",'Référentiels'!$A$2:$B$5,2,FALSE),0))</f>
        <v/>
      </c>
      <c r="F74" s="12">
        <f>IF(A74="","",IFERROR(D74/E74,0))</f>
        <v/>
      </c>
      <c r="G74" s="7" t="n"/>
      <c r="H74" s="7" t="n"/>
      <c r="I74" s="12">
        <f>IF(A74="","",IFERROR(H74/G74,0))</f>
        <v/>
      </c>
      <c r="J74" s="8" t="n"/>
      <c r="K74" s="9" t="n"/>
      <c r="L74" s="13">
        <f>IF(A74="","",IF(AND(F74&gt;=1,I74&gt;=IFERROR(VLOOKUP("Taux de conversion",'Référentiels'!$A$2:$B$5,2,FALSE),0),J74&gt;=IFERROR(VLOOKUP("Satisfaction client",'Référentiels'!$A$2:$B$5,2,FALSE),0)),"Atteint","À améliorer"))</f>
        <v/>
      </c>
    </row>
    <row r="75">
      <c r="A75" s="2" t="n"/>
      <c r="B75" s="3" t="n"/>
      <c r="C75" s="3" t="n"/>
      <c r="D75" s="4" t="n"/>
      <c r="E75" s="11">
        <f>IF(A75="","",IFERROR(VLOOKUP("CA mensuel",'Référentiels'!$A$2:$B$5,2,FALSE),0))</f>
        <v/>
      </c>
      <c r="F75" s="12">
        <f>IF(A75="","",IFERROR(D75/E75,0))</f>
        <v/>
      </c>
      <c r="G75" s="7" t="n"/>
      <c r="H75" s="7" t="n"/>
      <c r="I75" s="12">
        <f>IF(A75="","",IFERROR(H75/G75,0))</f>
        <v/>
      </c>
      <c r="J75" s="8" t="n"/>
      <c r="K75" s="9" t="n"/>
      <c r="L75" s="13">
        <f>IF(A75="","",IF(AND(F75&gt;=1,I75&gt;=IFERROR(VLOOKUP("Taux de conversion",'Référentiels'!$A$2:$B$5,2,FALSE),0),J75&gt;=IFERROR(VLOOKUP("Satisfaction client",'Référentiels'!$A$2:$B$5,2,FALSE),0)),"Atteint","À améliorer"))</f>
        <v/>
      </c>
    </row>
    <row r="76">
      <c r="A76" s="2" t="n"/>
      <c r="B76" s="3" t="n"/>
      <c r="C76" s="3" t="n"/>
      <c r="D76" s="4" t="n"/>
      <c r="E76" s="11">
        <f>IF(A76="","",IFERROR(VLOOKUP("CA mensuel",'Référentiels'!$A$2:$B$5,2,FALSE),0))</f>
        <v/>
      </c>
      <c r="F76" s="12">
        <f>IF(A76="","",IFERROR(D76/E76,0))</f>
        <v/>
      </c>
      <c r="G76" s="7" t="n"/>
      <c r="H76" s="7" t="n"/>
      <c r="I76" s="12">
        <f>IF(A76="","",IFERROR(H76/G76,0))</f>
        <v/>
      </c>
      <c r="J76" s="8" t="n"/>
      <c r="K76" s="9" t="n"/>
      <c r="L76" s="13">
        <f>IF(A76="","",IF(AND(F76&gt;=1,I76&gt;=IFERROR(VLOOKUP("Taux de conversion",'Référentiels'!$A$2:$B$5,2,FALSE),0),J76&gt;=IFERROR(VLOOKUP("Satisfaction client",'Référentiels'!$A$2:$B$5,2,FALSE),0)),"Atteint","À améliorer"))</f>
        <v/>
      </c>
    </row>
    <row r="77">
      <c r="A77" s="2" t="n"/>
      <c r="B77" s="3" t="n"/>
      <c r="C77" s="3" t="n"/>
      <c r="D77" s="4" t="n"/>
      <c r="E77" s="11">
        <f>IF(A77="","",IFERROR(VLOOKUP("CA mensuel",'Référentiels'!$A$2:$B$5,2,FALSE),0))</f>
        <v/>
      </c>
      <c r="F77" s="12">
        <f>IF(A77="","",IFERROR(D77/E77,0))</f>
        <v/>
      </c>
      <c r="G77" s="7" t="n"/>
      <c r="H77" s="7" t="n"/>
      <c r="I77" s="12">
        <f>IF(A77="","",IFERROR(H77/G77,0))</f>
        <v/>
      </c>
      <c r="J77" s="8" t="n"/>
      <c r="K77" s="9" t="n"/>
      <c r="L77" s="13">
        <f>IF(A77="","",IF(AND(F77&gt;=1,I77&gt;=IFERROR(VLOOKUP("Taux de conversion",'Référentiels'!$A$2:$B$5,2,FALSE),0),J77&gt;=IFERROR(VLOOKUP("Satisfaction client",'Référentiels'!$A$2:$B$5,2,FALSE),0)),"Atteint","À améliorer"))</f>
        <v/>
      </c>
    </row>
    <row r="78">
      <c r="A78" s="2" t="n"/>
      <c r="B78" s="3" t="n"/>
      <c r="C78" s="3" t="n"/>
      <c r="D78" s="4" t="n"/>
      <c r="E78" s="11">
        <f>IF(A78="","",IFERROR(VLOOKUP("CA mensuel",'Référentiels'!$A$2:$B$5,2,FALSE),0))</f>
        <v/>
      </c>
      <c r="F78" s="12">
        <f>IF(A78="","",IFERROR(D78/E78,0))</f>
        <v/>
      </c>
      <c r="G78" s="7" t="n"/>
      <c r="H78" s="7" t="n"/>
      <c r="I78" s="12">
        <f>IF(A78="","",IFERROR(H78/G78,0))</f>
        <v/>
      </c>
      <c r="J78" s="8" t="n"/>
      <c r="K78" s="9" t="n"/>
      <c r="L78" s="13">
        <f>IF(A78="","",IF(AND(F78&gt;=1,I78&gt;=IFERROR(VLOOKUP("Taux de conversion",'Référentiels'!$A$2:$B$5,2,FALSE),0),J78&gt;=IFERROR(VLOOKUP("Satisfaction client",'Référentiels'!$A$2:$B$5,2,FALSE),0)),"Atteint","À améliorer"))</f>
        <v/>
      </c>
    </row>
    <row r="79">
      <c r="A79" s="2" t="n"/>
      <c r="B79" s="3" t="n"/>
      <c r="C79" s="3" t="n"/>
      <c r="D79" s="4" t="n"/>
      <c r="E79" s="11">
        <f>IF(A79="","",IFERROR(VLOOKUP("CA mensuel",'Référentiels'!$A$2:$B$5,2,FALSE),0))</f>
        <v/>
      </c>
      <c r="F79" s="12">
        <f>IF(A79="","",IFERROR(D79/E79,0))</f>
        <v/>
      </c>
      <c r="G79" s="7" t="n"/>
      <c r="H79" s="7" t="n"/>
      <c r="I79" s="12">
        <f>IF(A79="","",IFERROR(H79/G79,0))</f>
        <v/>
      </c>
      <c r="J79" s="8" t="n"/>
      <c r="K79" s="9" t="n"/>
      <c r="L79" s="13">
        <f>IF(A79="","",IF(AND(F79&gt;=1,I79&gt;=IFERROR(VLOOKUP("Taux de conversion",'Référentiels'!$A$2:$B$5,2,FALSE),0),J79&gt;=IFERROR(VLOOKUP("Satisfaction client",'Référentiels'!$A$2:$B$5,2,FALSE),0)),"Atteint","À améliorer"))</f>
        <v/>
      </c>
    </row>
    <row r="80">
      <c r="A80" s="2" t="n"/>
      <c r="B80" s="3" t="n"/>
      <c r="C80" s="3" t="n"/>
      <c r="D80" s="4" t="n"/>
      <c r="E80" s="11">
        <f>IF(A80="","",IFERROR(VLOOKUP("CA mensuel",'Référentiels'!$A$2:$B$5,2,FALSE),0))</f>
        <v/>
      </c>
      <c r="F80" s="12">
        <f>IF(A80="","",IFERROR(D80/E80,0))</f>
        <v/>
      </c>
      <c r="G80" s="7" t="n"/>
      <c r="H80" s="7" t="n"/>
      <c r="I80" s="12">
        <f>IF(A80="","",IFERROR(H80/G80,0))</f>
        <v/>
      </c>
      <c r="J80" s="8" t="n"/>
      <c r="K80" s="9" t="n"/>
      <c r="L80" s="13">
        <f>IF(A80="","",IF(AND(F80&gt;=1,I80&gt;=IFERROR(VLOOKUP("Taux de conversion",'Référentiels'!$A$2:$B$5,2,FALSE),0),J80&gt;=IFERROR(VLOOKUP("Satisfaction client",'Référentiels'!$A$2:$B$5,2,FALSE),0)),"Atteint","À améliorer"))</f>
        <v/>
      </c>
    </row>
    <row r="81">
      <c r="A81" s="2" t="n"/>
      <c r="B81" s="3" t="n"/>
      <c r="C81" s="3" t="n"/>
      <c r="D81" s="4" t="n"/>
      <c r="E81" s="11">
        <f>IF(A81="","",IFERROR(VLOOKUP("CA mensuel",'Référentiels'!$A$2:$B$5,2,FALSE),0))</f>
        <v/>
      </c>
      <c r="F81" s="12">
        <f>IF(A81="","",IFERROR(D81/E81,0))</f>
        <v/>
      </c>
      <c r="G81" s="7" t="n"/>
      <c r="H81" s="7" t="n"/>
      <c r="I81" s="12">
        <f>IF(A81="","",IFERROR(H81/G81,0))</f>
        <v/>
      </c>
      <c r="J81" s="8" t="n"/>
      <c r="K81" s="9" t="n"/>
      <c r="L81" s="13">
        <f>IF(A81="","",IF(AND(F81&gt;=1,I81&gt;=IFERROR(VLOOKUP("Taux de conversion",'Référentiels'!$A$2:$B$5,2,FALSE),0),J81&gt;=IFERROR(VLOOKUP("Satisfaction client",'Référentiels'!$A$2:$B$5,2,FALSE),0)),"Atteint","À améliorer"))</f>
        <v/>
      </c>
    </row>
    <row r="82">
      <c r="A82" s="2" t="n"/>
      <c r="B82" s="3" t="n"/>
      <c r="C82" s="3" t="n"/>
      <c r="D82" s="4" t="n"/>
      <c r="E82" s="11">
        <f>IF(A82="","",IFERROR(VLOOKUP("CA mensuel",'Référentiels'!$A$2:$B$5,2,FALSE),0))</f>
        <v/>
      </c>
      <c r="F82" s="12">
        <f>IF(A82="","",IFERROR(D82/E82,0))</f>
        <v/>
      </c>
      <c r="G82" s="7" t="n"/>
      <c r="H82" s="7" t="n"/>
      <c r="I82" s="12">
        <f>IF(A82="","",IFERROR(H82/G82,0))</f>
        <v/>
      </c>
      <c r="J82" s="8" t="n"/>
      <c r="K82" s="9" t="n"/>
      <c r="L82" s="13">
        <f>IF(A82="","",IF(AND(F82&gt;=1,I82&gt;=IFERROR(VLOOKUP("Taux de conversion",'Référentiels'!$A$2:$B$5,2,FALSE),0),J82&gt;=IFERROR(VLOOKUP("Satisfaction client",'Référentiels'!$A$2:$B$5,2,FALSE),0)),"Atteint","À améliorer"))</f>
        <v/>
      </c>
    </row>
    <row r="83">
      <c r="A83" s="2" t="n"/>
      <c r="B83" s="3" t="n"/>
      <c r="C83" s="3" t="n"/>
      <c r="D83" s="4" t="n"/>
      <c r="E83" s="11">
        <f>IF(A83="","",IFERROR(VLOOKUP("CA mensuel",'Référentiels'!$A$2:$B$5,2,FALSE),0))</f>
        <v/>
      </c>
      <c r="F83" s="12">
        <f>IF(A83="","",IFERROR(D83/E83,0))</f>
        <v/>
      </c>
      <c r="G83" s="7" t="n"/>
      <c r="H83" s="7" t="n"/>
      <c r="I83" s="12">
        <f>IF(A83="","",IFERROR(H83/G83,0))</f>
        <v/>
      </c>
      <c r="J83" s="8" t="n"/>
      <c r="K83" s="9" t="n"/>
      <c r="L83" s="13">
        <f>IF(A83="","",IF(AND(F83&gt;=1,I83&gt;=IFERROR(VLOOKUP("Taux de conversion",'Référentiels'!$A$2:$B$5,2,FALSE),0),J83&gt;=IFERROR(VLOOKUP("Satisfaction client",'Référentiels'!$A$2:$B$5,2,FALSE),0)),"Atteint","À améliorer"))</f>
        <v/>
      </c>
    </row>
    <row r="84">
      <c r="A84" s="2" t="n"/>
      <c r="B84" s="3" t="n"/>
      <c r="C84" s="3" t="n"/>
      <c r="D84" s="4" t="n"/>
      <c r="E84" s="11">
        <f>IF(A84="","",IFERROR(VLOOKUP("CA mensuel",'Référentiels'!$A$2:$B$5,2,FALSE),0))</f>
        <v/>
      </c>
      <c r="F84" s="12">
        <f>IF(A84="","",IFERROR(D84/E84,0))</f>
        <v/>
      </c>
      <c r="G84" s="7" t="n"/>
      <c r="H84" s="7" t="n"/>
      <c r="I84" s="12">
        <f>IF(A84="","",IFERROR(H84/G84,0))</f>
        <v/>
      </c>
      <c r="J84" s="8" t="n"/>
      <c r="K84" s="9" t="n"/>
      <c r="L84" s="13">
        <f>IF(A84="","",IF(AND(F84&gt;=1,I84&gt;=IFERROR(VLOOKUP("Taux de conversion",'Référentiels'!$A$2:$B$5,2,FALSE),0),J84&gt;=IFERROR(VLOOKUP("Satisfaction client",'Référentiels'!$A$2:$B$5,2,FALSE),0)),"Atteint","À améliorer"))</f>
        <v/>
      </c>
    </row>
    <row r="85">
      <c r="A85" s="2" t="n"/>
      <c r="B85" s="3" t="n"/>
      <c r="C85" s="3" t="n"/>
      <c r="D85" s="4" t="n"/>
      <c r="E85" s="11">
        <f>IF(A85="","",IFERROR(VLOOKUP("CA mensuel",'Référentiels'!$A$2:$B$5,2,FALSE),0))</f>
        <v/>
      </c>
      <c r="F85" s="12">
        <f>IF(A85="","",IFERROR(D85/E85,0))</f>
        <v/>
      </c>
      <c r="G85" s="7" t="n"/>
      <c r="H85" s="7" t="n"/>
      <c r="I85" s="12">
        <f>IF(A85="","",IFERROR(H85/G85,0))</f>
        <v/>
      </c>
      <c r="J85" s="8" t="n"/>
      <c r="K85" s="9" t="n"/>
      <c r="L85" s="13">
        <f>IF(A85="","",IF(AND(F85&gt;=1,I85&gt;=IFERROR(VLOOKUP("Taux de conversion",'Référentiels'!$A$2:$B$5,2,FALSE),0),J85&gt;=IFERROR(VLOOKUP("Satisfaction client",'Référentiels'!$A$2:$B$5,2,FALSE),0)),"Atteint","À améliorer"))</f>
        <v/>
      </c>
    </row>
    <row r="86">
      <c r="A86" s="2" t="n"/>
      <c r="B86" s="3" t="n"/>
      <c r="C86" s="3" t="n"/>
      <c r="D86" s="4" t="n"/>
      <c r="E86" s="11">
        <f>IF(A86="","",IFERROR(VLOOKUP("CA mensuel",'Référentiels'!$A$2:$B$5,2,FALSE),0))</f>
        <v/>
      </c>
      <c r="F86" s="12">
        <f>IF(A86="","",IFERROR(D86/E86,0))</f>
        <v/>
      </c>
      <c r="G86" s="7" t="n"/>
      <c r="H86" s="7" t="n"/>
      <c r="I86" s="12">
        <f>IF(A86="","",IFERROR(H86/G86,0))</f>
        <v/>
      </c>
      <c r="J86" s="8" t="n"/>
      <c r="K86" s="9" t="n"/>
      <c r="L86" s="13">
        <f>IF(A86="","",IF(AND(F86&gt;=1,I86&gt;=IFERROR(VLOOKUP("Taux de conversion",'Référentiels'!$A$2:$B$5,2,FALSE),0),J86&gt;=IFERROR(VLOOKUP("Satisfaction client",'Référentiels'!$A$2:$B$5,2,FALSE),0)),"Atteint","À améliorer"))</f>
        <v/>
      </c>
    </row>
    <row r="87">
      <c r="A87" s="2" t="n"/>
      <c r="B87" s="3" t="n"/>
      <c r="C87" s="3" t="n"/>
      <c r="D87" s="4" t="n"/>
      <c r="E87" s="11">
        <f>IF(A87="","",IFERROR(VLOOKUP("CA mensuel",'Référentiels'!$A$2:$B$5,2,FALSE),0))</f>
        <v/>
      </c>
      <c r="F87" s="12">
        <f>IF(A87="","",IFERROR(D87/E87,0))</f>
        <v/>
      </c>
      <c r="G87" s="7" t="n"/>
      <c r="H87" s="7" t="n"/>
      <c r="I87" s="12">
        <f>IF(A87="","",IFERROR(H87/G87,0))</f>
        <v/>
      </c>
      <c r="J87" s="8" t="n"/>
      <c r="K87" s="9" t="n"/>
      <c r="L87" s="13">
        <f>IF(A87="","",IF(AND(F87&gt;=1,I87&gt;=IFERROR(VLOOKUP("Taux de conversion",'Référentiels'!$A$2:$B$5,2,FALSE),0),J87&gt;=IFERROR(VLOOKUP("Satisfaction client",'Référentiels'!$A$2:$B$5,2,FALSE),0)),"Atteint","À améliorer"))</f>
        <v/>
      </c>
    </row>
    <row r="88">
      <c r="A88" s="2" t="n"/>
      <c r="B88" s="3" t="n"/>
      <c r="C88" s="3" t="n"/>
      <c r="D88" s="4" t="n"/>
      <c r="E88" s="11">
        <f>IF(A88="","",IFERROR(VLOOKUP("CA mensuel",'Référentiels'!$A$2:$B$5,2,FALSE),0))</f>
        <v/>
      </c>
      <c r="F88" s="12">
        <f>IF(A88="","",IFERROR(D88/E88,0))</f>
        <v/>
      </c>
      <c r="G88" s="7" t="n"/>
      <c r="H88" s="7" t="n"/>
      <c r="I88" s="12">
        <f>IF(A88="","",IFERROR(H88/G88,0))</f>
        <v/>
      </c>
      <c r="J88" s="8" t="n"/>
      <c r="K88" s="9" t="n"/>
      <c r="L88" s="13">
        <f>IF(A88="","",IF(AND(F88&gt;=1,I88&gt;=IFERROR(VLOOKUP("Taux de conversion",'Référentiels'!$A$2:$B$5,2,FALSE),0),J88&gt;=IFERROR(VLOOKUP("Satisfaction client",'Référentiels'!$A$2:$B$5,2,FALSE),0)),"Atteint","À améliorer"))</f>
        <v/>
      </c>
    </row>
    <row r="89">
      <c r="A89" s="2" t="n"/>
      <c r="B89" s="3" t="n"/>
      <c r="C89" s="3" t="n"/>
      <c r="D89" s="4" t="n"/>
      <c r="E89" s="11">
        <f>IF(A89="","",IFERROR(VLOOKUP("CA mensuel",'Référentiels'!$A$2:$B$5,2,FALSE),0))</f>
        <v/>
      </c>
      <c r="F89" s="12">
        <f>IF(A89="","",IFERROR(D89/E89,0))</f>
        <v/>
      </c>
      <c r="G89" s="7" t="n"/>
      <c r="H89" s="7" t="n"/>
      <c r="I89" s="12">
        <f>IF(A89="","",IFERROR(H89/G89,0))</f>
        <v/>
      </c>
      <c r="J89" s="8" t="n"/>
      <c r="K89" s="9" t="n"/>
      <c r="L89" s="13">
        <f>IF(A89="","",IF(AND(F89&gt;=1,I89&gt;=IFERROR(VLOOKUP("Taux de conversion",'Référentiels'!$A$2:$B$5,2,FALSE),0),J89&gt;=IFERROR(VLOOKUP("Satisfaction client",'Référentiels'!$A$2:$B$5,2,FALSE),0)),"Atteint","À améliorer"))</f>
        <v/>
      </c>
    </row>
    <row r="90">
      <c r="A90" s="2" t="n"/>
      <c r="B90" s="3" t="n"/>
      <c r="C90" s="3" t="n"/>
      <c r="D90" s="4" t="n"/>
      <c r="E90" s="11">
        <f>IF(A90="","",IFERROR(VLOOKUP("CA mensuel",'Référentiels'!$A$2:$B$5,2,FALSE),0))</f>
        <v/>
      </c>
      <c r="F90" s="12">
        <f>IF(A90="","",IFERROR(D90/E90,0))</f>
        <v/>
      </c>
      <c r="G90" s="7" t="n"/>
      <c r="H90" s="7" t="n"/>
      <c r="I90" s="12">
        <f>IF(A90="","",IFERROR(H90/G90,0))</f>
        <v/>
      </c>
      <c r="J90" s="8" t="n"/>
      <c r="K90" s="9" t="n"/>
      <c r="L90" s="13">
        <f>IF(A90="","",IF(AND(F90&gt;=1,I90&gt;=IFERROR(VLOOKUP("Taux de conversion",'Référentiels'!$A$2:$B$5,2,FALSE),0),J90&gt;=IFERROR(VLOOKUP("Satisfaction client",'Référentiels'!$A$2:$B$5,2,FALSE),0)),"Atteint","À améliorer"))</f>
        <v/>
      </c>
    </row>
    <row r="91">
      <c r="A91" s="2" t="n"/>
      <c r="B91" s="3" t="n"/>
      <c r="C91" s="3" t="n"/>
      <c r="D91" s="4" t="n"/>
      <c r="E91" s="11">
        <f>IF(A91="","",IFERROR(VLOOKUP("CA mensuel",'Référentiels'!$A$2:$B$5,2,FALSE),0))</f>
        <v/>
      </c>
      <c r="F91" s="12">
        <f>IF(A91="","",IFERROR(D91/E91,0))</f>
        <v/>
      </c>
      <c r="G91" s="7" t="n"/>
      <c r="H91" s="7" t="n"/>
      <c r="I91" s="12">
        <f>IF(A91="","",IFERROR(H91/G91,0))</f>
        <v/>
      </c>
      <c r="J91" s="8" t="n"/>
      <c r="K91" s="9" t="n"/>
      <c r="L91" s="13">
        <f>IF(A91="","",IF(AND(F91&gt;=1,I91&gt;=IFERROR(VLOOKUP("Taux de conversion",'Référentiels'!$A$2:$B$5,2,FALSE),0),J91&gt;=IFERROR(VLOOKUP("Satisfaction client",'Référentiels'!$A$2:$B$5,2,FALSE),0)),"Atteint","À améliorer"))</f>
        <v/>
      </c>
    </row>
    <row r="92">
      <c r="A92" s="2" t="n"/>
      <c r="B92" s="3" t="n"/>
      <c r="C92" s="3" t="n"/>
      <c r="D92" s="4" t="n"/>
      <c r="E92" s="11">
        <f>IF(A92="","",IFERROR(VLOOKUP("CA mensuel",'Référentiels'!$A$2:$B$5,2,FALSE),0))</f>
        <v/>
      </c>
      <c r="F92" s="12">
        <f>IF(A92="","",IFERROR(D92/E92,0))</f>
        <v/>
      </c>
      <c r="G92" s="7" t="n"/>
      <c r="H92" s="7" t="n"/>
      <c r="I92" s="12">
        <f>IF(A92="","",IFERROR(H92/G92,0))</f>
        <v/>
      </c>
      <c r="J92" s="8" t="n"/>
      <c r="K92" s="9" t="n"/>
      <c r="L92" s="13">
        <f>IF(A92="","",IF(AND(F92&gt;=1,I92&gt;=IFERROR(VLOOKUP("Taux de conversion",'Référentiels'!$A$2:$B$5,2,FALSE),0),J92&gt;=IFERROR(VLOOKUP("Satisfaction client",'Référentiels'!$A$2:$B$5,2,FALSE),0)),"Atteint","À améliorer"))</f>
        <v/>
      </c>
    </row>
    <row r="93">
      <c r="A93" s="2" t="n"/>
      <c r="B93" s="3" t="n"/>
      <c r="C93" s="3" t="n"/>
      <c r="D93" s="4" t="n"/>
      <c r="E93" s="11">
        <f>IF(A93="","",IFERROR(VLOOKUP("CA mensuel",'Référentiels'!$A$2:$B$5,2,FALSE),0))</f>
        <v/>
      </c>
      <c r="F93" s="12">
        <f>IF(A93="","",IFERROR(D93/E93,0))</f>
        <v/>
      </c>
      <c r="G93" s="7" t="n"/>
      <c r="H93" s="7" t="n"/>
      <c r="I93" s="12">
        <f>IF(A93="","",IFERROR(H93/G93,0))</f>
        <v/>
      </c>
      <c r="J93" s="8" t="n"/>
      <c r="K93" s="9" t="n"/>
      <c r="L93" s="13">
        <f>IF(A93="","",IF(AND(F93&gt;=1,I93&gt;=IFERROR(VLOOKUP("Taux de conversion",'Référentiels'!$A$2:$B$5,2,FALSE),0),J93&gt;=IFERROR(VLOOKUP("Satisfaction client",'Référentiels'!$A$2:$B$5,2,FALSE),0)),"Atteint","À améliorer"))</f>
        <v/>
      </c>
    </row>
    <row r="94">
      <c r="A94" s="2" t="n"/>
      <c r="B94" s="3" t="n"/>
      <c r="C94" s="3" t="n"/>
      <c r="D94" s="4" t="n"/>
      <c r="E94" s="11">
        <f>IF(A94="","",IFERROR(VLOOKUP("CA mensuel",'Référentiels'!$A$2:$B$5,2,FALSE),0))</f>
        <v/>
      </c>
      <c r="F94" s="12">
        <f>IF(A94="","",IFERROR(D94/E94,0))</f>
        <v/>
      </c>
      <c r="G94" s="7" t="n"/>
      <c r="H94" s="7" t="n"/>
      <c r="I94" s="12">
        <f>IF(A94="","",IFERROR(H94/G94,0))</f>
        <v/>
      </c>
      <c r="J94" s="8" t="n"/>
      <c r="K94" s="9" t="n"/>
      <c r="L94" s="13">
        <f>IF(A94="","",IF(AND(F94&gt;=1,I94&gt;=IFERROR(VLOOKUP("Taux de conversion",'Référentiels'!$A$2:$B$5,2,FALSE),0),J94&gt;=IFERROR(VLOOKUP("Satisfaction client",'Référentiels'!$A$2:$B$5,2,FALSE),0)),"Atteint","À améliorer"))</f>
        <v/>
      </c>
    </row>
    <row r="95">
      <c r="A95" s="2" t="n"/>
      <c r="B95" s="3" t="n"/>
      <c r="C95" s="3" t="n"/>
      <c r="D95" s="4" t="n"/>
      <c r="E95" s="11">
        <f>IF(A95="","",IFERROR(VLOOKUP("CA mensuel",'Référentiels'!$A$2:$B$5,2,FALSE),0))</f>
        <v/>
      </c>
      <c r="F95" s="12">
        <f>IF(A95="","",IFERROR(D95/E95,0))</f>
        <v/>
      </c>
      <c r="G95" s="7" t="n"/>
      <c r="H95" s="7" t="n"/>
      <c r="I95" s="12">
        <f>IF(A95="","",IFERROR(H95/G95,0))</f>
        <v/>
      </c>
      <c r="J95" s="8" t="n"/>
      <c r="K95" s="9" t="n"/>
      <c r="L95" s="13">
        <f>IF(A95="","",IF(AND(F95&gt;=1,I95&gt;=IFERROR(VLOOKUP("Taux de conversion",'Référentiels'!$A$2:$B$5,2,FALSE),0),J95&gt;=IFERROR(VLOOKUP("Satisfaction client",'Référentiels'!$A$2:$B$5,2,FALSE),0)),"Atteint","À améliorer"))</f>
        <v/>
      </c>
    </row>
    <row r="96">
      <c r="A96" s="2" t="n"/>
      <c r="B96" s="3" t="n"/>
      <c r="C96" s="3" t="n"/>
      <c r="D96" s="4" t="n"/>
      <c r="E96" s="11">
        <f>IF(A96="","",IFERROR(VLOOKUP("CA mensuel",'Référentiels'!$A$2:$B$5,2,FALSE),0))</f>
        <v/>
      </c>
      <c r="F96" s="12">
        <f>IF(A96="","",IFERROR(D96/E96,0))</f>
        <v/>
      </c>
      <c r="G96" s="7" t="n"/>
      <c r="H96" s="7" t="n"/>
      <c r="I96" s="12">
        <f>IF(A96="","",IFERROR(H96/G96,0))</f>
        <v/>
      </c>
      <c r="J96" s="8" t="n"/>
      <c r="K96" s="9" t="n"/>
      <c r="L96" s="13">
        <f>IF(A96="","",IF(AND(F96&gt;=1,I96&gt;=IFERROR(VLOOKUP("Taux de conversion",'Référentiels'!$A$2:$B$5,2,FALSE),0),J96&gt;=IFERROR(VLOOKUP("Satisfaction client",'Référentiels'!$A$2:$B$5,2,FALSE),0)),"Atteint","À améliorer"))</f>
        <v/>
      </c>
    </row>
    <row r="97">
      <c r="A97" s="2" t="n"/>
      <c r="B97" s="3" t="n"/>
      <c r="C97" s="3" t="n"/>
      <c r="D97" s="4" t="n"/>
      <c r="E97" s="11">
        <f>IF(A97="","",IFERROR(VLOOKUP("CA mensuel",'Référentiels'!$A$2:$B$5,2,FALSE),0))</f>
        <v/>
      </c>
      <c r="F97" s="12">
        <f>IF(A97="","",IFERROR(D97/E97,0))</f>
        <v/>
      </c>
      <c r="G97" s="7" t="n"/>
      <c r="H97" s="7" t="n"/>
      <c r="I97" s="12">
        <f>IF(A97="","",IFERROR(H97/G97,0))</f>
        <v/>
      </c>
      <c r="J97" s="8" t="n"/>
      <c r="K97" s="9" t="n"/>
      <c r="L97" s="13">
        <f>IF(A97="","",IF(AND(F97&gt;=1,I97&gt;=IFERROR(VLOOKUP("Taux de conversion",'Référentiels'!$A$2:$B$5,2,FALSE),0),J97&gt;=IFERROR(VLOOKUP("Satisfaction client",'Référentiels'!$A$2:$B$5,2,FALSE),0)),"Atteint","À améliorer"))</f>
        <v/>
      </c>
    </row>
    <row r="98">
      <c r="A98" s="2" t="n"/>
      <c r="B98" s="3" t="n"/>
      <c r="C98" s="3" t="n"/>
      <c r="D98" s="4" t="n"/>
      <c r="E98" s="11">
        <f>IF(A98="","",IFERROR(VLOOKUP("CA mensuel",'Référentiels'!$A$2:$B$5,2,FALSE),0))</f>
        <v/>
      </c>
      <c r="F98" s="12">
        <f>IF(A98="","",IFERROR(D98/E98,0))</f>
        <v/>
      </c>
      <c r="G98" s="7" t="n"/>
      <c r="H98" s="7" t="n"/>
      <c r="I98" s="12">
        <f>IF(A98="","",IFERROR(H98/G98,0))</f>
        <v/>
      </c>
      <c r="J98" s="8" t="n"/>
      <c r="K98" s="9" t="n"/>
      <c r="L98" s="13">
        <f>IF(A98="","",IF(AND(F98&gt;=1,I98&gt;=IFERROR(VLOOKUP("Taux de conversion",'Référentiels'!$A$2:$B$5,2,FALSE),0),J98&gt;=IFERROR(VLOOKUP("Satisfaction client",'Référentiels'!$A$2:$B$5,2,FALSE),0)),"Atteint","À améliorer"))</f>
        <v/>
      </c>
    </row>
    <row r="99">
      <c r="A99" s="2" t="n"/>
      <c r="B99" s="3" t="n"/>
      <c r="C99" s="3" t="n"/>
      <c r="D99" s="4" t="n"/>
      <c r="E99" s="11">
        <f>IF(A99="","",IFERROR(VLOOKUP("CA mensuel",'Référentiels'!$A$2:$B$5,2,FALSE),0))</f>
        <v/>
      </c>
      <c r="F99" s="12">
        <f>IF(A99="","",IFERROR(D99/E99,0))</f>
        <v/>
      </c>
      <c r="G99" s="7" t="n"/>
      <c r="H99" s="7" t="n"/>
      <c r="I99" s="12">
        <f>IF(A99="","",IFERROR(H99/G99,0))</f>
        <v/>
      </c>
      <c r="J99" s="8" t="n"/>
      <c r="K99" s="9" t="n"/>
      <c r="L99" s="13">
        <f>IF(A99="","",IF(AND(F99&gt;=1,I99&gt;=IFERROR(VLOOKUP("Taux de conversion",'Référentiels'!$A$2:$B$5,2,FALSE),0),J99&gt;=IFERROR(VLOOKUP("Satisfaction client",'Référentiels'!$A$2:$B$5,2,FALSE),0)),"Atteint","À améliorer"))</f>
        <v/>
      </c>
    </row>
    <row r="100">
      <c r="A100" s="2" t="n"/>
      <c r="B100" s="3" t="n"/>
      <c r="C100" s="3" t="n"/>
      <c r="D100" s="4" t="n"/>
      <c r="E100" s="11">
        <f>IF(A100="","",IFERROR(VLOOKUP("CA mensuel",'Référentiels'!$A$2:$B$5,2,FALSE),0))</f>
        <v/>
      </c>
      <c r="F100" s="12">
        <f>IF(A100="","",IFERROR(D100/E100,0))</f>
        <v/>
      </c>
      <c r="G100" s="7" t="n"/>
      <c r="H100" s="7" t="n"/>
      <c r="I100" s="12">
        <f>IF(A100="","",IFERROR(H100/G100,0))</f>
        <v/>
      </c>
      <c r="J100" s="8" t="n"/>
      <c r="K100" s="9" t="n"/>
      <c r="L100" s="13">
        <f>IF(A100="","",IF(AND(F100&gt;=1,I100&gt;=IFERROR(VLOOKUP("Taux de conversion",'Référentiels'!$A$2:$B$5,2,FALSE),0),J100&gt;=IFERROR(VLOOKUP("Satisfaction client",'Référentiels'!$A$2:$B$5,2,FALSE),0)),"Atteint","À améliorer"))</f>
        <v/>
      </c>
    </row>
    <row r="101">
      <c r="A101" s="2" t="n"/>
      <c r="B101" s="3" t="n"/>
      <c r="C101" s="3" t="n"/>
      <c r="D101" s="4" t="n"/>
      <c r="E101" s="11">
        <f>IF(A101="","",IFERROR(VLOOKUP("CA mensuel",'Référentiels'!$A$2:$B$5,2,FALSE),0))</f>
        <v/>
      </c>
      <c r="F101" s="12">
        <f>IF(A101="","",IFERROR(D101/E101,0))</f>
        <v/>
      </c>
      <c r="G101" s="7" t="n"/>
      <c r="H101" s="7" t="n"/>
      <c r="I101" s="12">
        <f>IF(A101="","",IFERROR(H101/G101,0))</f>
        <v/>
      </c>
      <c r="J101" s="8" t="n"/>
      <c r="K101" s="9" t="n"/>
      <c r="L101" s="13">
        <f>IF(A101="","",IF(AND(F101&gt;=1,I101&gt;=IFERROR(VLOOKUP("Taux de conversion",'Référentiels'!$A$2:$B$5,2,FALSE),0),J101&gt;=IFERROR(VLOOKUP("Satisfaction client",'Référentiels'!$A$2:$B$5,2,FALSE),0)),"Atteint","À améliorer"))</f>
        <v/>
      </c>
    </row>
    <row r="102">
      <c r="A102" s="14" t="inlineStr">
        <is>
          <t>Total / Moyenne</t>
        </is>
      </c>
      <c r="B102" s="15" t="n"/>
      <c r="C102" s="15" t="n"/>
      <c r="D102" s="16">
        <f>SUM(D2:D101)</f>
        <v/>
      </c>
      <c r="E102" s="16">
        <f>SUM(E2:E101)</f>
        <v/>
      </c>
      <c r="F102" s="17">
        <f>IFERROR(AVERAGE(F2:F101),0)</f>
        <v/>
      </c>
      <c r="G102" s="18">
        <f>SUM(G2:G101)</f>
        <v/>
      </c>
      <c r="H102" s="18">
        <f>SUM(H2:H101)</f>
        <v/>
      </c>
      <c r="I102" s="17">
        <f>IFERROR(AVERAGE(I2:I101),0)</f>
        <v/>
      </c>
      <c r="J102" s="17">
        <f>IFERROR(AVERAGE(J2:J101),0)</f>
        <v/>
      </c>
      <c r="K102" s="19">
        <f>IFERROR(AVERAGE(K2:K101),0)</f>
        <v/>
      </c>
      <c r="L102" s="15">
        <f>COUNTIF(L2:L101,"Atteint")&amp;" mois atteints"</f>
        <v/>
      </c>
    </row>
  </sheetData>
  <autoFilter ref="A1:L101"/>
  <conditionalFormatting sqref="L2:L101">
    <cfRule type="expression" priority="1" dxfId="0" stopIfTrue="1">
      <formula>$L2="Atteint"</formula>
    </cfRule>
    <cfRule type="expression" priority="2" dxfId="1" stopIfTrue="1">
      <formula>$L2="À améliorer"</formula>
    </cfRule>
  </conditionalFormatting>
  <dataValidations count="7">
    <dataValidation sqref="A2:A101" showErrorMessage="1" showInputMessage="1" allowBlank="1" type="date" operator="between">
      <formula1>1</formula1>
      <formula2>2958465</formula2>
    </dataValidation>
    <dataValidation sqref="B2:B101" showErrorMessage="1" showInputMessage="1" allowBlank="1" type="list">
      <formula1>"Camille,Lucas,Emma,Hugo,Léa,Louis,Chloé,Nathan,Manon"</formula1>
    </dataValidation>
    <dataValidation sqref="C2:C101" showErrorMessage="1" showInputMessage="1" allowBlank="1" type="list">
      <formula1>"Paris,Lyon,Marseille,Toulouse,Bordeaux,Lille,Nantes,Strasbourg,Nice,Rennes"</formula1>
    </dataValidation>
    <dataValidation sqref="D2:D101" showErrorMessage="1" showInputMessage="1" allowBlank="1" type="decimal" operator="greaterThanOrEqual">
      <formula1>0</formula1>
    </dataValidation>
    <dataValidation sqref="G2:H101" showErrorMessage="1" showInputMessage="1" allowBlank="1" type="whole" operator="greaterThanOrEqual">
      <formula1>0</formula1>
    </dataValidation>
    <dataValidation sqref="J2:J101" showErrorMessage="1" showInputMessage="1" allowBlank="1" type="decimal" operator="between">
      <formula1>0</formula1>
      <formula2>1</formula2>
    </dataValidation>
    <dataValidation sqref="K2:K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4" customWidth="1" min="3" max="3"/>
    <col width="28" customWidth="1" min="4" max="4"/>
    <col width="18" customWidth="1" min="5" max="5"/>
    <col width="4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0" customHeight="1">
      <c r="A1" s="20" t="inlineStr">
        <is>
          <t>Tableau de bord des indicateurs de performance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  <c r="Q1" s="21" t="n"/>
      <c r="R1" s="21" t="n"/>
    </row>
    <row r="3">
      <c r="A3" s="22" t="inlineStr">
        <is>
          <t>CA cumulé</t>
        </is>
      </c>
      <c r="B3" s="23">
        <f>SUM('Données KPI'!$D$2:$D$101)</f>
        <v/>
      </c>
      <c r="D3" s="22" t="inlineStr">
        <is>
          <t>Objectif CA cumulé</t>
        </is>
      </c>
      <c r="E3" s="23">
        <f>SUM('Données KPI'!$E$2:$E$101)</f>
        <v/>
      </c>
    </row>
    <row r="4">
      <c r="A4" s="22" t="inlineStr">
        <is>
          <t>Taux moyen d’atteinte</t>
        </is>
      </c>
      <c r="B4" s="24">
        <f>IFERROR(AVERAGE('Données KPI'!$F$2:$F$101),0)</f>
        <v/>
      </c>
      <c r="D4" s="22" t="inlineStr">
        <is>
          <t>Taux moyen de conversion</t>
        </is>
      </c>
      <c r="E4" s="24">
        <f>IFERROR(AVERAGE('Données KPI'!$I$2:$I$101),0)</f>
        <v/>
      </c>
    </row>
    <row r="5">
      <c r="A5" s="22" t="inlineStr">
        <is>
          <t>Satisfaction client moyenne</t>
        </is>
      </c>
      <c r="B5" s="24">
        <f>IFERROR(AVERAGE('Données KPI'!$J$2:$J$101),0)</f>
        <v/>
      </c>
      <c r="D5" s="22" t="inlineStr">
        <is>
          <t>Nombre total de conversions</t>
        </is>
      </c>
      <c r="E5" s="25">
        <f>SUM('Données KPI'!$H$2:$H$101)</f>
        <v/>
      </c>
    </row>
    <row r="6">
      <c r="A6" s="22" t="inlineStr">
        <is>
          <t>Mois atteignant les objectifs</t>
        </is>
      </c>
      <c r="B6" s="25">
        <f>COUNTIF('Données KPI'!$L$2:$L$101,"Atteint")</f>
        <v/>
      </c>
      <c r="D6" s="22" t="inlineStr">
        <is>
          <t>Délai moyen de traitement</t>
        </is>
      </c>
      <c r="E6" s="26">
        <f>IFERROR(AVERAGE('Données KPI'!$K$2:$K$101),0)</f>
        <v/>
      </c>
    </row>
    <row r="42">
      <c r="A42" s="1" t="inlineStr">
        <is>
          <t>Répartition des statuts</t>
        </is>
      </c>
      <c r="B42" s="1" t="inlineStr">
        <is>
          <t>Nombre de mois</t>
        </is>
      </c>
    </row>
    <row r="43">
      <c r="A43" s="10" t="inlineStr">
        <is>
          <t>Atteint</t>
        </is>
      </c>
      <c r="B43" s="27">
        <f>COUNTIF('Données KPI'!$L$2:$L$101,"Atteint")</f>
        <v/>
      </c>
    </row>
    <row r="44">
      <c r="A44" s="13" t="inlineStr">
        <is>
          <t>À améliorer</t>
        </is>
      </c>
      <c r="B44" s="28">
        <f>COUNTIF('Données KPI'!$L$2:$L$101,"À améliorer")</f>
        <v/>
      </c>
    </row>
  </sheetData>
  <mergeCells count="1">
    <mergeCell ref="A1:R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8" customWidth="1" min="4" max="4"/>
    <col width="62" customWidth="1" min="5" max="5"/>
  </cols>
  <sheetData>
    <row r="1">
      <c r="A1" s="1" t="inlineStr">
        <is>
          <t>Indicateur</t>
        </is>
      </c>
      <c r="B1" s="1" t="inlineStr">
        <is>
          <t>Valeur cible</t>
        </is>
      </c>
      <c r="D1" s="29" t="inlineStr">
        <is>
          <t>Mode d’emploi</t>
        </is>
      </c>
    </row>
    <row r="2" ht="36" customHeight="1">
      <c r="A2" s="30" t="inlineStr">
        <is>
          <t>CA mensuel</t>
        </is>
      </c>
      <c r="B2" s="4" t="n">
        <v>50000</v>
      </c>
      <c r="D2" s="31" t="inlineStr">
        <is>
          <t>Les cellules jaunes de la colonne « Valeur cible » sont modifiables selon les priorités de pilotage.</t>
        </is>
      </c>
    </row>
    <row r="3" ht="36" customHeight="1">
      <c r="A3" s="32" t="inlineStr">
        <is>
          <t>Taux de conversion</t>
        </is>
      </c>
      <c r="B3" s="33" t="n">
        <v>0.1</v>
      </c>
      <c r="D3" s="34" t="inlineStr">
        <is>
          <t>Les objectifs alimentent automatiquement les colonnes Objectif CA, taux d’atteinte et statut de la feuille « Données KPI ».</t>
        </is>
      </c>
    </row>
    <row r="4" ht="36" customHeight="1">
      <c r="A4" s="30" t="inlineStr">
        <is>
          <t>Satisfaction client</t>
        </is>
      </c>
      <c r="B4" s="33" t="n">
        <v>0.9</v>
      </c>
      <c r="D4" s="31" t="inlineStr">
        <is>
          <t>Mettez à jour les valeurs cibles avant de saisir les résultats mensuels afin d’assurer une lecture cohérente.</t>
        </is>
      </c>
    </row>
    <row r="5" ht="36" customHeight="1">
      <c r="A5" s="32" t="inlineStr">
        <is>
          <t>Délai moyen</t>
        </is>
      </c>
      <c r="B5" s="35" t="n">
        <v>3</v>
      </c>
      <c r="D5" s="34" t="inlineStr">
        <is>
          <t>Le statut « Atteint » exige un CA au moins égal à l’objectif, un taux de conversion au niveau cible et une satisfaction au niveau cible.</t>
        </is>
      </c>
    </row>
    <row r="6" ht="36" customHeight="1">
      <c r="D6" s="31" t="inlineStr">
        <is>
          <t>Le délai moyen est présenté au tableau de bord pour suivre la qualité opérationnelle et doit être analysé avec sa cible.</t>
        </is>
      </c>
    </row>
  </sheetData>
  <dataValidations count="1">
    <dataValidation sqref="B2:B5" showErrorMessage="1" showInputMessage="1" allowBlank="0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55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20" t="inlineStr">
        <is>
          <t>Mode d’emploi — Tableau de suivi des indicateurs de performance</t>
        </is>
      </c>
      <c r="B1" s="21" t="n"/>
      <c r="C1" s="21" t="n"/>
      <c r="D1" s="21" t="n"/>
      <c r="E1" s="21" t="n"/>
      <c r="F1" s="21" t="n"/>
      <c r="G1" s="21" t="n"/>
      <c r="H1" s="21" t="n"/>
    </row>
    <row r="3">
      <c r="A3" s="1" t="inlineStr">
        <is>
          <t>Rubrique</t>
        </is>
      </c>
      <c r="B3" s="1" t="inlineStr">
        <is>
          <t>Élément</t>
        </is>
      </c>
      <c r="C3" s="1" t="inlineStr">
        <is>
          <t>Consigne</t>
        </is>
      </c>
    </row>
    <row r="4" ht="44" customHeight="1">
      <c r="A4" s="31" t="inlineStr">
        <is>
          <t>Données KPI</t>
        </is>
      </c>
      <c r="B4" s="31" t="inlineStr">
        <is>
          <t>Saisie mensuelle</t>
        </is>
      </c>
      <c r="C4" s="31" t="inlineStr">
        <is>
          <t>Renseignez une ligne par mois dans les cellules au fond jaune pâle : période, responsable, ville, chiffre d’affaires, leads, conversions, satisfaction et délai moyen.</t>
        </is>
      </c>
    </row>
    <row r="5" ht="44" customHeight="1">
      <c r="A5" s="34" t="inlineStr">
        <is>
          <t>Données KPI</t>
        </is>
      </c>
      <c r="B5" s="34" t="inlineStr">
        <is>
          <t>Colonnes calculées</t>
        </is>
      </c>
      <c r="C5" s="34" t="inlineStr">
        <is>
          <t>L’objectif CA, les taux d’atteinte et de conversion ainsi que le statut sont calculés automatiquement. Ne modifiez pas les cellules de calcul.</t>
        </is>
      </c>
    </row>
    <row r="6" ht="44" customHeight="1">
      <c r="A6" s="31" t="inlineStr">
        <is>
          <t>Données KPI</t>
        </is>
      </c>
      <c r="B6" s="31" t="inlineStr">
        <is>
          <t>Capacité de saisie</t>
        </is>
      </c>
      <c r="C6" s="31" t="inlineStr">
        <is>
          <t>La feuille est préparée pour 100 lignes de données. Les formules, listes de choix et contrôles sont déjà disponibles sur toute cette plage.</t>
        </is>
      </c>
    </row>
    <row r="7" ht="44" customHeight="1">
      <c r="A7" s="34" t="inlineStr">
        <is>
          <t>Tableau de bord</t>
        </is>
      </c>
      <c r="B7" s="34" t="inlineStr">
        <is>
          <t>Pilotage direction</t>
        </is>
      </c>
      <c r="C7" s="34" t="inlineStr">
        <is>
          <t>Consultez les indicateurs cumulés, les moyennes et les graphiques pour analyser l’évolution commerciale et la qualité de service.</t>
        </is>
      </c>
    </row>
    <row r="8" ht="44" customHeight="1">
      <c r="A8" s="31" t="inlineStr">
        <is>
          <t>Référentiels</t>
        </is>
      </c>
      <c r="B8" s="31" t="inlineStr">
        <is>
          <t>Objectifs modifiables</t>
        </is>
      </c>
      <c r="C8" s="31" t="inlineStr">
        <is>
          <t>Ajustez les valeurs cibles dans les cellules jaunes avant la mise à jour mensuelle. Les calculs se mettent à jour automatiquement.</t>
        </is>
      </c>
    </row>
    <row r="9" ht="44" customHeight="1">
      <c r="A9" s="34" t="inlineStr">
        <is>
          <t>Statut</t>
        </is>
      </c>
      <c r="B9" s="34" t="inlineStr">
        <is>
          <t>Atteint</t>
        </is>
      </c>
      <c r="C9" s="34" t="inlineStr">
        <is>
          <t>Le statut est « Atteint » lorsque le chiffre d’affaires atteint l’objectif, que le taux de conversion atteint sa cible et que la satisfaction client atteint sa cible.</t>
        </is>
      </c>
    </row>
    <row r="10" ht="44" customHeight="1">
      <c r="A10" s="31" t="inlineStr">
        <is>
          <t>Statut</t>
        </is>
      </c>
      <c r="B10" s="31" t="inlineStr">
        <is>
          <t>À améliorer</t>
        </is>
      </c>
      <c r="C10" s="31" t="inlineStr">
        <is>
          <t>Le statut « À améliorer » signale qu’au moins un des trois critères commerciaux ou de satisfaction n’atteint pas le niveau défini dans les référentiels.</t>
        </is>
      </c>
    </row>
    <row r="11" ht="44" customHeight="1">
      <c r="A11" s="34" t="inlineStr">
        <is>
          <t>Fréquence</t>
        </is>
      </c>
      <c r="B11" s="34" t="inlineStr">
        <is>
          <t>Mise à jour recommandée</t>
        </is>
      </c>
      <c r="C11" s="34" t="inlineStr">
        <is>
          <t>Actualisez les données après la clôture de chaque mois, puis analysez les écarts au tableau de bord avec les responsables concernés.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2026-09-07T08:03:19Z</dcterms:created>
  <dcterms:modified xmlns:dcterms="http://purl.org/dc/terms/" xmlns:xsi="http://www.w3.org/2001/XMLSchema-instance" xsi:type="dcterms:W3CDTF">2026-09-07T08:03:19Z</dcterms:modified>
</cp:coreProperties>
</file>