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salarié" sheetId="1" state="visible" r:id="rId1"/>
    <sheet xmlns:r="http://schemas.openxmlformats.org/officeDocument/2006/relationships" name="Synthèse mensuelle" sheetId="2" state="visible" r:id="rId2"/>
    <sheet xmlns:r="http://schemas.openxmlformats.org/officeDocument/2006/relationships" name="Référentiel salariés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HH:MM"/>
    <numFmt numFmtId="167" formatCode="0.0%"/>
    <numFmt numFmtId="168" formatCode="#,##0.00&quot; €&quot;"/>
  </numFmts>
  <fonts count="4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b val="1"/>
      <color rgb="001F2937"/>
      <sz val="11"/>
    </font>
  </fonts>
  <fills count="8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FFBEB"/>
      </patternFill>
    </fill>
    <fill>
      <patternFill patternType="solid">
        <fgColor rgb="00F1EDFB"/>
      </patternFill>
    </fill>
    <fill>
      <patternFill patternType="solid">
        <fgColor rgb="00FFFFFF"/>
      </patternFill>
    </fill>
    <fill>
      <patternFill patternType="solid">
        <fgColor rgb="005D3BC4"/>
      </patternFill>
    </fill>
    <fill>
      <patternFill patternType="solid">
        <fgColor rgb="00FF6B4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166" fontId="0" fillId="3" borderId="1" pivotButton="0" quotePrefix="0" xfId="0"/>
    <xf numFmtId="0" fontId="0" fillId="3" borderId="1" pivotButton="0" quotePrefix="0" xfId="0"/>
    <xf numFmtId="2" fontId="0" fillId="4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2" fontId="0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2" fontId="3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167" fontId="3" fillId="7" borderId="1" applyAlignment="1" pivotButton="0" quotePrefix="0" xfId="0">
      <alignment horizontal="center" vertical="center" wrapText="1"/>
    </xf>
    <xf numFmtId="2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2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165" fontId="0" fillId="0" borderId="1" pivotButton="0" quotePrefix="0" xfId="0"/>
    <xf numFmtId="2" fontId="0" fillId="0" borderId="1" pivotButton="0" quotePrefix="0" xfId="0"/>
    <xf numFmtId="0" fontId="0" fillId="0" borderId="1" pivotButton="0" quotePrefix="0" xfId="0"/>
    <xf numFmtId="168" fontId="0" fillId="4" borderId="1" applyAlignment="1" pivotButton="0" quotePrefix="0" xfId="0">
      <alignment horizontal="center" vertical="center" wrapText="1"/>
    </xf>
    <xf numFmtId="168" fontId="0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ill>
        <patternFill patternType="solid">
          <fgColor rgb="00D1D5DB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réalisées par collaborateur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 mensuelle'!C6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'Synthèse mensuelle'!$A$7:$A$16</f>
            </numRef>
          </cat>
          <val>
            <numRef>
              <f>'Synthèse mensuelle'!$C$7:$C$16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des heures réalisées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 mensuelle'!J19</f>
            </strRef>
          </tx>
          <spPr>
            <a:ln xmlns:a="http://schemas.openxmlformats.org/drawingml/2006/main" w="20000">
              <a:solidFill>
                <a:srgbClr val="FF6B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 mensuelle'!$I$20:$I$29</f>
            </numRef>
          </cat>
          <val>
            <numRef>
              <f>'Synthèse mensuelle'!$J$20:$J$29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tx>
            <strRef>
              <f>'Synthèse mensuelle'!M19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 mensuelle'!$L$20:$L$23</f>
            </numRef>
          </cat>
          <val>
            <numRef>
              <f>'Synthèse mensuelle'!$M$20:$M$23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38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38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5" customWidth="1" min="4" max="4"/>
    <col width="14" customWidth="1" min="5" max="5"/>
    <col width="12" customWidth="1" min="6" max="6"/>
    <col width="12" customWidth="1" min="7" max="7"/>
    <col width="11" customWidth="1" min="8" max="8"/>
    <col width="15" customWidth="1" min="9" max="9"/>
    <col width="17" customWidth="1" min="10" max="10"/>
    <col width="18" customWidth="1" min="11" max="11"/>
    <col width="12" customWidth="1" min="12" max="12"/>
    <col width="22" customWidth="1" min="13" max="13"/>
  </cols>
  <sheetData>
    <row r="1" ht="26" customHeight="1">
      <c r="A1" s="1" t="inlineStr">
        <is>
          <t>PLANNING SALARIÉ - JUILLET 2026</t>
        </is>
      </c>
    </row>
    <row r="2" ht="32" customHeight="1">
      <c r="A2" s="2" t="inlineStr">
        <is>
          <t>Date</t>
        </is>
      </c>
      <c r="B2" s="2" t="inlineStr">
        <is>
          <t>Jour</t>
        </is>
      </c>
      <c r="C2" s="2" t="inlineStr">
        <is>
          <t>Collaborateur</t>
        </is>
      </c>
      <c r="D2" s="2" t="inlineStr">
        <is>
          <t>Poste / service</t>
        </is>
      </c>
      <c r="E2" s="2" t="inlineStr">
        <is>
          <t>Site / agence</t>
        </is>
      </c>
      <c r="F2" s="2" t="inlineStr">
        <is>
          <t>Heure début</t>
        </is>
      </c>
      <c r="G2" s="2" t="inlineStr">
        <is>
          <t>Heure fin</t>
        </is>
      </c>
      <c r="H2" s="2" t="inlineStr">
        <is>
          <t>Pause (min)</t>
        </is>
      </c>
      <c r="I2" s="2" t="inlineStr">
        <is>
          <t>Heures travaillées</t>
        </is>
      </c>
      <c r="J2" s="2" t="inlineStr">
        <is>
          <t>Heures contractuelles</t>
        </is>
      </c>
      <c r="K2" s="2" t="inlineStr">
        <is>
          <t>Heures supplémentaires</t>
        </is>
      </c>
      <c r="L2" s="2" t="inlineStr">
        <is>
          <t>Statut</t>
        </is>
      </c>
      <c r="M2" s="2" t="inlineStr">
        <is>
          <t>Commentaires</t>
        </is>
      </c>
    </row>
    <row r="3">
      <c r="A3" s="3" t="n">
        <v>46209</v>
      </c>
      <c r="B3" s="4">
        <f>TEXT(A3,"dddd")</f>
        <v/>
      </c>
      <c r="C3" s="4" t="inlineStr">
        <is>
          <t>Camille</t>
        </is>
      </c>
      <c r="D3" s="4" t="inlineStr">
        <is>
          <t>Vente</t>
        </is>
      </c>
      <c r="E3" s="4" t="inlineStr">
        <is>
          <t>Paris</t>
        </is>
      </c>
      <c r="F3" s="5" t="n">
        <v>0.3541666666666667</v>
      </c>
      <c r="G3" s="5" t="n">
        <v>0.7291666666666666</v>
      </c>
      <c r="H3" s="6" t="n">
        <v>60</v>
      </c>
      <c r="I3" s="7">
        <f>IF(OR(F3="",G3=""),"",(G3-F3)*24-H3/60)</f>
        <v/>
      </c>
      <c r="J3" s="7">
        <f>IFERROR(VLOOKUP(C3,'Référentiel salariés'!A:G,5,FALSE)/5,"")</f>
        <v/>
      </c>
      <c r="K3" s="7">
        <f>IF(OR(I3="",J3=""),"",MAX(0,I3-J3))</f>
        <v/>
      </c>
      <c r="L3" s="6" t="inlineStr">
        <is>
          <t>Prévu</t>
        </is>
      </c>
      <c r="M3" s="4" t="inlineStr">
        <is>
          <t>RAS</t>
        </is>
      </c>
    </row>
    <row r="4">
      <c r="A4" s="8" t="n">
        <v>46210</v>
      </c>
      <c r="B4" s="9">
        <f>TEXT(A4,"dddd")</f>
        <v/>
      </c>
      <c r="C4" s="9" t="inlineStr">
        <is>
          <t>Lucas</t>
        </is>
      </c>
      <c r="D4" s="9" t="inlineStr">
        <is>
          <t>Logistique</t>
        </is>
      </c>
      <c r="E4" s="9" t="inlineStr">
        <is>
          <t>Lyon</t>
        </is>
      </c>
      <c r="F4" s="5" t="n">
        <v>0.375</v>
      </c>
      <c r="G4" s="5" t="n">
        <v>0.75</v>
      </c>
      <c r="H4" s="6" t="n">
        <v>60</v>
      </c>
      <c r="I4" s="10">
        <f>IF(OR(F4="",G4=""),"",(G4-F4)*24-H4/60)</f>
        <v/>
      </c>
      <c r="J4" s="10">
        <f>IFERROR(VLOOKUP(C4,'Référentiel salariés'!A:G,5,FALSE)/5,"")</f>
        <v/>
      </c>
      <c r="K4" s="10">
        <f>IF(OR(I4="",J4=""),"",MAX(0,I4-J4))</f>
        <v/>
      </c>
      <c r="L4" s="6" t="inlineStr">
        <is>
          <t>Réalisé</t>
        </is>
      </c>
      <c r="M4" s="9" t="inlineStr">
        <is>
          <t>RAS</t>
        </is>
      </c>
    </row>
    <row r="5">
      <c r="A5" s="3" t="n">
        <v>46211</v>
      </c>
      <c r="B5" s="4">
        <f>TEXT(A5,"dddd")</f>
        <v/>
      </c>
      <c r="C5" s="4" t="inlineStr">
        <is>
          <t>Emma</t>
        </is>
      </c>
      <c r="D5" s="4" t="inlineStr">
        <is>
          <t>Support</t>
        </is>
      </c>
      <c r="E5" s="4" t="inlineStr">
        <is>
          <t>Marseille</t>
        </is>
      </c>
      <c r="F5" s="5" t="n">
        <v>0.3333333333333333</v>
      </c>
      <c r="G5" s="5" t="n">
        <v>0.6666666666666666</v>
      </c>
      <c r="H5" s="6" t="n">
        <v>30</v>
      </c>
      <c r="I5" s="7">
        <f>IF(OR(F5="",G5=""),"",(G5-F5)*24-H5/60)</f>
        <v/>
      </c>
      <c r="J5" s="7">
        <f>IFERROR(VLOOKUP(C5,'Référentiel salariés'!A:G,5,FALSE)/5,"")</f>
        <v/>
      </c>
      <c r="K5" s="7">
        <f>IF(OR(I5="",J5=""),"",MAX(0,I5-J5))</f>
        <v/>
      </c>
      <c r="L5" s="6" t="inlineStr">
        <is>
          <t>Réalisé</t>
        </is>
      </c>
      <c r="M5" s="4" t="inlineStr">
        <is>
          <t>Départ anticipé</t>
        </is>
      </c>
    </row>
    <row r="6">
      <c r="A6" s="8" t="n">
        <v>46212</v>
      </c>
      <c r="B6" s="9">
        <f>TEXT(A6,"dddd")</f>
        <v/>
      </c>
      <c r="C6" s="9" t="inlineStr">
        <is>
          <t>Hugo</t>
        </is>
      </c>
      <c r="D6" s="9" t="inlineStr">
        <is>
          <t>Administratif</t>
        </is>
      </c>
      <c r="E6" s="9" t="inlineStr">
        <is>
          <t>Toulouse</t>
        </is>
      </c>
      <c r="F6" s="5" t="n"/>
      <c r="G6" s="5" t="n"/>
      <c r="H6" s="6" t="n">
        <v>0</v>
      </c>
      <c r="I6" s="10">
        <f>IF(OR(F6="",G6=""),"",(G6-F6)*24-H6/60)</f>
        <v/>
      </c>
      <c r="J6" s="10">
        <f>IFERROR(VLOOKUP(C6,'Référentiel salariés'!A:G,5,FALSE)/5,"")</f>
        <v/>
      </c>
      <c r="K6" s="10">
        <f>IF(OR(I6="",J6=""),"",MAX(0,I6-J6))</f>
        <v/>
      </c>
      <c r="L6" s="6" t="inlineStr">
        <is>
          <t>Absence</t>
        </is>
      </c>
      <c r="M6" s="9" t="inlineStr">
        <is>
          <t>Arrêt maladie</t>
        </is>
      </c>
    </row>
    <row r="7">
      <c r="A7" s="3" t="n">
        <v>46213</v>
      </c>
      <c r="B7" s="4">
        <f>TEXT(A7,"dddd")</f>
        <v/>
      </c>
      <c r="C7" s="4" t="inlineStr">
        <is>
          <t>Léa</t>
        </is>
      </c>
      <c r="D7" s="4" t="inlineStr">
        <is>
          <t>Vente</t>
        </is>
      </c>
      <c r="E7" s="4" t="inlineStr">
        <is>
          <t>Bordeaux</t>
        </is>
      </c>
      <c r="F7" s="5" t="n">
        <v>0.3541666666666667</v>
      </c>
      <c r="G7" s="5" t="n">
        <v>0.7083333333333334</v>
      </c>
      <c r="H7" s="6" t="n">
        <v>45</v>
      </c>
      <c r="I7" s="7">
        <f>IF(OR(F7="",G7=""),"",(G7-F7)*24-H7/60)</f>
        <v/>
      </c>
      <c r="J7" s="7">
        <f>IFERROR(VLOOKUP(C7,'Référentiel salariés'!A:G,5,FALSE)/5,"")</f>
        <v/>
      </c>
      <c r="K7" s="7">
        <f>IF(OR(I7="",J7=""),"",MAX(0,I7-J7))</f>
        <v/>
      </c>
      <c r="L7" s="6" t="inlineStr">
        <is>
          <t>Réalisé</t>
        </is>
      </c>
      <c r="M7" s="4" t="inlineStr">
        <is>
          <t>RAS</t>
        </is>
      </c>
    </row>
    <row r="8">
      <c r="A8" s="8" t="n">
        <v>46214</v>
      </c>
      <c r="B8" s="9">
        <f>TEXT(A8,"dddd")</f>
        <v/>
      </c>
      <c r="C8" s="9" t="inlineStr">
        <is>
          <t>Louis</t>
        </is>
      </c>
      <c r="D8" s="9" t="inlineStr">
        <is>
          <t>Logistique</t>
        </is>
      </c>
      <c r="E8" s="9" t="inlineStr">
        <is>
          <t>Lille</t>
        </is>
      </c>
      <c r="F8" s="5" t="n">
        <v>0.375</v>
      </c>
      <c r="G8" s="5" t="n">
        <v>0.7916666666666666</v>
      </c>
      <c r="H8" s="6" t="n">
        <v>60</v>
      </c>
      <c r="I8" s="10">
        <f>IF(OR(F8="",G8=""),"",(G8-F8)*24-H8/60)</f>
        <v/>
      </c>
      <c r="J8" s="10">
        <f>IFERROR(VLOOKUP(C8,'Référentiel salariés'!A:G,5,FALSE)/5,"")</f>
        <v/>
      </c>
      <c r="K8" s="10">
        <f>IF(OR(I8="",J8=""),"",MAX(0,I8-J8))</f>
        <v/>
      </c>
      <c r="L8" s="6" t="inlineStr">
        <is>
          <t>Réalisé</t>
        </is>
      </c>
      <c r="M8" s="9" t="inlineStr">
        <is>
          <t>Renfort inventaire</t>
        </is>
      </c>
    </row>
    <row r="9">
      <c r="A9" s="3" t="n">
        <v>46215</v>
      </c>
      <c r="B9" s="4">
        <f>TEXT(A9,"dddd")</f>
        <v/>
      </c>
      <c r="C9" s="4" t="inlineStr">
        <is>
          <t>Chloé</t>
        </is>
      </c>
      <c r="D9" s="4" t="inlineStr">
        <is>
          <t>Support</t>
        </is>
      </c>
      <c r="E9" s="4" t="inlineStr">
        <is>
          <t>Nantes</t>
        </is>
      </c>
      <c r="F9" s="5" t="n"/>
      <c r="G9" s="5" t="n"/>
      <c r="H9" s="6" t="n">
        <v>0</v>
      </c>
      <c r="I9" s="7">
        <f>IF(OR(F9="",G9=""),"",(G9-F9)*24-H9/60)</f>
        <v/>
      </c>
      <c r="J9" s="7">
        <f>IFERROR(VLOOKUP(C9,'Référentiel salariés'!A:G,5,FALSE)/5,"")</f>
        <v/>
      </c>
      <c r="K9" s="7">
        <f>IF(OR(I9="",J9=""),"",MAX(0,I9-J9))</f>
        <v/>
      </c>
      <c r="L9" s="6" t="inlineStr">
        <is>
          <t>Congé</t>
        </is>
      </c>
      <c r="M9" s="4" t="inlineStr">
        <is>
          <t>Congés payés</t>
        </is>
      </c>
    </row>
    <row r="10">
      <c r="A10" s="8" t="n">
        <v>46216</v>
      </c>
      <c r="B10" s="9">
        <f>TEXT(A10,"dddd")</f>
        <v/>
      </c>
      <c r="C10" s="9" t="inlineStr">
        <is>
          <t>Nathan</t>
        </is>
      </c>
      <c r="D10" s="9" t="inlineStr">
        <is>
          <t>Administratif</t>
        </is>
      </c>
      <c r="E10" s="9" t="inlineStr">
        <is>
          <t>Strasbourg</t>
        </is>
      </c>
      <c r="F10" s="5" t="n">
        <v>0.3333333333333333</v>
      </c>
      <c r="G10" s="5" t="n">
        <v>0.7083333333333334</v>
      </c>
      <c r="H10" s="6" t="n">
        <v>60</v>
      </c>
      <c r="I10" s="10">
        <f>IF(OR(F10="",G10=""),"",(G10-F10)*24-H10/60)</f>
        <v/>
      </c>
      <c r="J10" s="10">
        <f>IFERROR(VLOOKUP(C10,'Référentiel salariés'!A:G,5,FALSE)/5,"")</f>
        <v/>
      </c>
      <c r="K10" s="10">
        <f>IF(OR(I10="",J10=""),"",MAX(0,I10-J10))</f>
        <v/>
      </c>
      <c r="L10" s="6" t="inlineStr">
        <is>
          <t>Réalisé</t>
        </is>
      </c>
      <c r="M10" s="9" t="inlineStr">
        <is>
          <t>RAS</t>
        </is>
      </c>
    </row>
    <row r="11">
      <c r="A11" s="3" t="n">
        <v>46217</v>
      </c>
      <c r="B11" s="4">
        <f>TEXT(A11,"dddd")</f>
        <v/>
      </c>
      <c r="C11" s="4" t="inlineStr">
        <is>
          <t>Manon</t>
        </is>
      </c>
      <c r="D11" s="4" t="inlineStr">
        <is>
          <t>Vente</t>
        </is>
      </c>
      <c r="E11" s="4" t="inlineStr">
        <is>
          <t>Nice</t>
        </is>
      </c>
      <c r="F11" s="5" t="n">
        <v>0.375</v>
      </c>
      <c r="G11" s="5" t="n">
        <v>0.7708333333333334</v>
      </c>
      <c r="H11" s="6" t="n">
        <v>60</v>
      </c>
      <c r="I11" s="7">
        <f>IF(OR(F11="",G11=""),"",(G11-F11)*24-H11/60)</f>
        <v/>
      </c>
      <c r="J11" s="7">
        <f>IFERROR(VLOOKUP(C11,'Référentiel salariés'!A:G,5,FALSE)/5,"")</f>
        <v/>
      </c>
      <c r="K11" s="7">
        <f>IF(OR(I11="",J11=""),"",MAX(0,I11-J11))</f>
        <v/>
      </c>
      <c r="L11" s="6" t="inlineStr">
        <is>
          <t>Réalisé</t>
        </is>
      </c>
      <c r="M11" s="4" t="inlineStr">
        <is>
          <t>Formation produit</t>
        </is>
      </c>
    </row>
    <row r="12">
      <c r="A12" s="8" t="n">
        <v>46218</v>
      </c>
      <c r="B12" s="9">
        <f>TEXT(A12,"dddd")</f>
        <v/>
      </c>
      <c r="C12" s="9" t="inlineStr">
        <is>
          <t>Théo</t>
        </is>
      </c>
      <c r="D12" s="9" t="inlineStr">
        <is>
          <t>Logistique</t>
        </is>
      </c>
      <c r="E12" s="9" t="inlineStr">
        <is>
          <t>Rennes</t>
        </is>
      </c>
      <c r="F12" s="5" t="n">
        <v>0.3541666666666667</v>
      </c>
      <c r="G12" s="5" t="n"/>
      <c r="H12" s="6" t="n">
        <v>60</v>
      </c>
      <c r="I12" s="10">
        <f>IF(OR(F12="",G12=""),"",(G12-F12)*24-H12/60)</f>
        <v/>
      </c>
      <c r="J12" s="10">
        <f>IFERROR(VLOOKUP(C12,'Référentiel salariés'!A:G,5,FALSE)/5,"")</f>
        <v/>
      </c>
      <c r="K12" s="10">
        <f>IF(OR(I12="",J12=""),"",MAX(0,I12-J12))</f>
        <v/>
      </c>
      <c r="L12" s="6" t="inlineStr">
        <is>
          <t>Prévu</t>
        </is>
      </c>
      <c r="M12" s="9" t="inlineStr">
        <is>
          <t>Saisie en attente</t>
        </is>
      </c>
    </row>
  </sheetData>
  <mergeCells count="1">
    <mergeCell ref="A1:M1"/>
  </mergeCells>
  <conditionalFormatting sqref="A3:M12">
    <cfRule type="expression" priority="1" dxfId="0" stopIfTrue="0">
      <formula>OR($L3="Absence",$L3="Congé")</formula>
    </cfRule>
  </conditionalFormatting>
  <conditionalFormatting sqref="K3:K12">
    <cfRule type="expression" priority="2" dxfId="1" stopIfTrue="0">
      <formula>AND(ISNUMBER(K3),K3&gt;0)</formula>
    </cfRule>
  </conditionalFormatting>
  <conditionalFormatting sqref="I3:I12">
    <cfRule type="expression" priority="3" dxfId="2" stopIfTrue="0">
      <formula>AND($I3&lt;&gt;"",$J3&lt;&gt;"",$I3&lt;$J3,$L3="Réalisé")</formula>
    </cfRule>
  </conditionalFormatting>
  <dataValidations count="1">
    <dataValidation sqref="L3:L12" showErrorMessage="1" showInputMessage="1" allowBlank="1" type="list">
      <formula1>"Prévu,Réalisé,Absence,Congé"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4" customWidth="1" min="4" max="4"/>
    <col width="20" customWidth="1" min="5" max="5"/>
    <col width="15" customWidth="1" min="6" max="6"/>
    <col width="16" customWidth="1" min="7" max="7"/>
    <col width="14" customWidth="1" min="9" max="9"/>
    <col width="17" customWidth="1" min="10" max="10"/>
    <col width="12" customWidth="1" min="12" max="12"/>
    <col width="10" customWidth="1" min="13" max="13"/>
  </cols>
  <sheetData>
    <row r="1" ht="26" customHeight="1">
      <c r="A1" s="1" t="inlineStr">
        <is>
          <t>SYNTHÈSE MENSUELLE - TABLEAU DE BORD RH</t>
        </is>
      </c>
    </row>
    <row r="3">
      <c r="A3" s="11" t="inlineStr">
        <is>
          <t>Total heures prévues</t>
        </is>
      </c>
      <c r="B3" s="11" t="inlineStr">
        <is>
          <t>Total heures réalisées</t>
        </is>
      </c>
      <c r="C3" s="11" t="inlineStr">
        <is>
          <t>Total heures sup</t>
        </is>
      </c>
      <c r="D3" s="11" t="inlineStr">
        <is>
          <t>Total absences</t>
        </is>
      </c>
      <c r="E3" s="11" t="inlineStr">
        <is>
          <t>Taux moyen de présence</t>
        </is>
      </c>
    </row>
    <row r="4" ht="22" customHeight="1">
      <c r="A4" s="12">
        <f>SUM(B7:B16)</f>
        <v/>
      </c>
      <c r="B4" s="12">
        <f>SUM(C7:C16)</f>
        <v/>
      </c>
      <c r="C4" s="12">
        <f>SUM(E7:E16)</f>
        <v/>
      </c>
      <c r="D4" s="13">
        <f>SUM(F7:F16)</f>
        <v/>
      </c>
      <c r="E4" s="14">
        <f>IFERROR(AVERAGE(G7:G16),0)</f>
        <v/>
      </c>
    </row>
    <row r="6" ht="30" customHeight="1">
      <c r="A6" s="2" t="inlineStr">
        <is>
          <t>Collaborateur</t>
        </is>
      </c>
      <c r="B6" s="2" t="inlineStr">
        <is>
          <t>Heures prévues</t>
        </is>
      </c>
      <c r="C6" s="2" t="inlineStr">
        <is>
          <t>Heures réalisées</t>
        </is>
      </c>
      <c r="D6" s="2" t="inlineStr">
        <is>
          <t>Écart d'heures</t>
        </is>
      </c>
      <c r="E6" s="2" t="inlineStr">
        <is>
          <t>Heures supplémentaires</t>
        </is>
      </c>
      <c r="F6" s="2" t="inlineStr">
        <is>
          <t>Jours d'absence</t>
        </is>
      </c>
      <c r="G6" s="2" t="inlineStr">
        <is>
          <t>Taux de présence</t>
        </is>
      </c>
    </row>
    <row r="7">
      <c r="A7" s="4" t="inlineStr">
        <is>
          <t>Camille</t>
        </is>
      </c>
      <c r="B7" s="15">
        <f>SUMIFS('Planning salarié'!J:J,'Planning salarié'!C:C,A7)</f>
        <v/>
      </c>
      <c r="C7" s="15">
        <f>SUMIFS('Planning salarié'!I:I,'Planning salarié'!C:C,A7)</f>
        <v/>
      </c>
      <c r="D7" s="15">
        <f>C7-B7</f>
        <v/>
      </c>
      <c r="E7" s="15">
        <f>SUMIFS('Planning salarié'!K:K,'Planning salarié'!C:C,A7)</f>
        <v/>
      </c>
      <c r="F7" s="16">
        <f>COUNTIFS('Planning salarié'!C:C,A7,'Planning salarié'!L:L,"Absence")</f>
        <v/>
      </c>
      <c r="G7" s="17">
        <f>IFERROR(C7/B7,0)</f>
        <v/>
      </c>
    </row>
    <row r="8">
      <c r="A8" s="9" t="inlineStr">
        <is>
          <t>Lucas</t>
        </is>
      </c>
      <c r="B8" s="18">
        <f>SUMIFS('Planning salarié'!J:J,'Planning salarié'!C:C,A8)</f>
        <v/>
      </c>
      <c r="C8" s="18">
        <f>SUMIFS('Planning salarié'!I:I,'Planning salarié'!C:C,A8)</f>
        <v/>
      </c>
      <c r="D8" s="18">
        <f>C8-B8</f>
        <v/>
      </c>
      <c r="E8" s="18">
        <f>SUMIFS('Planning salarié'!K:K,'Planning salarié'!C:C,A8)</f>
        <v/>
      </c>
      <c r="F8" s="19">
        <f>COUNTIFS('Planning salarié'!C:C,A8,'Planning salarié'!L:L,"Absence")</f>
        <v/>
      </c>
      <c r="G8" s="20">
        <f>IFERROR(C8/B8,0)</f>
        <v/>
      </c>
    </row>
    <row r="9">
      <c r="A9" s="4" t="inlineStr">
        <is>
          <t>Emma</t>
        </is>
      </c>
      <c r="B9" s="15">
        <f>SUMIFS('Planning salarié'!J:J,'Planning salarié'!C:C,A9)</f>
        <v/>
      </c>
      <c r="C9" s="15">
        <f>SUMIFS('Planning salarié'!I:I,'Planning salarié'!C:C,A9)</f>
        <v/>
      </c>
      <c r="D9" s="15">
        <f>C9-B9</f>
        <v/>
      </c>
      <c r="E9" s="15">
        <f>SUMIFS('Planning salarié'!K:K,'Planning salarié'!C:C,A9)</f>
        <v/>
      </c>
      <c r="F9" s="16">
        <f>COUNTIFS('Planning salarié'!C:C,A9,'Planning salarié'!L:L,"Absence")</f>
        <v/>
      </c>
      <c r="G9" s="17">
        <f>IFERROR(C9/B9,0)</f>
        <v/>
      </c>
    </row>
    <row r="10">
      <c r="A10" s="9" t="inlineStr">
        <is>
          <t>Hugo</t>
        </is>
      </c>
      <c r="B10" s="18">
        <f>SUMIFS('Planning salarié'!J:J,'Planning salarié'!C:C,A10)</f>
        <v/>
      </c>
      <c r="C10" s="18">
        <f>SUMIFS('Planning salarié'!I:I,'Planning salarié'!C:C,A10)</f>
        <v/>
      </c>
      <c r="D10" s="18">
        <f>C10-B10</f>
        <v/>
      </c>
      <c r="E10" s="18">
        <f>SUMIFS('Planning salarié'!K:K,'Planning salarié'!C:C,A10)</f>
        <v/>
      </c>
      <c r="F10" s="19">
        <f>COUNTIFS('Planning salarié'!C:C,A10,'Planning salarié'!L:L,"Absence")</f>
        <v/>
      </c>
      <c r="G10" s="20">
        <f>IFERROR(C10/B10,0)</f>
        <v/>
      </c>
    </row>
    <row r="11">
      <c r="A11" s="4" t="inlineStr">
        <is>
          <t>Léa</t>
        </is>
      </c>
      <c r="B11" s="15">
        <f>SUMIFS('Planning salarié'!J:J,'Planning salarié'!C:C,A11)</f>
        <v/>
      </c>
      <c r="C11" s="15">
        <f>SUMIFS('Planning salarié'!I:I,'Planning salarié'!C:C,A11)</f>
        <v/>
      </c>
      <c r="D11" s="15">
        <f>C11-B11</f>
        <v/>
      </c>
      <c r="E11" s="15">
        <f>SUMIFS('Planning salarié'!K:K,'Planning salarié'!C:C,A11)</f>
        <v/>
      </c>
      <c r="F11" s="16">
        <f>COUNTIFS('Planning salarié'!C:C,A11,'Planning salarié'!L:L,"Absence")</f>
        <v/>
      </c>
      <c r="G11" s="17">
        <f>IFERROR(C11/B11,0)</f>
        <v/>
      </c>
    </row>
    <row r="12">
      <c r="A12" s="9" t="inlineStr">
        <is>
          <t>Louis</t>
        </is>
      </c>
      <c r="B12" s="18">
        <f>SUMIFS('Planning salarié'!J:J,'Planning salarié'!C:C,A12)</f>
        <v/>
      </c>
      <c r="C12" s="18">
        <f>SUMIFS('Planning salarié'!I:I,'Planning salarié'!C:C,A12)</f>
        <v/>
      </c>
      <c r="D12" s="18">
        <f>C12-B12</f>
        <v/>
      </c>
      <c r="E12" s="18">
        <f>SUMIFS('Planning salarié'!K:K,'Planning salarié'!C:C,A12)</f>
        <v/>
      </c>
      <c r="F12" s="19">
        <f>COUNTIFS('Planning salarié'!C:C,A12,'Planning salarié'!L:L,"Absence")</f>
        <v/>
      </c>
      <c r="G12" s="20">
        <f>IFERROR(C12/B12,0)</f>
        <v/>
      </c>
    </row>
    <row r="13">
      <c r="A13" s="4" t="inlineStr">
        <is>
          <t>Chloé</t>
        </is>
      </c>
      <c r="B13" s="15">
        <f>SUMIFS('Planning salarié'!J:J,'Planning salarié'!C:C,A13)</f>
        <v/>
      </c>
      <c r="C13" s="15">
        <f>SUMIFS('Planning salarié'!I:I,'Planning salarié'!C:C,A13)</f>
        <v/>
      </c>
      <c r="D13" s="15">
        <f>C13-B13</f>
        <v/>
      </c>
      <c r="E13" s="15">
        <f>SUMIFS('Planning salarié'!K:K,'Planning salarié'!C:C,A13)</f>
        <v/>
      </c>
      <c r="F13" s="16">
        <f>COUNTIFS('Planning salarié'!C:C,A13,'Planning salarié'!L:L,"Absence")</f>
        <v/>
      </c>
      <c r="G13" s="17">
        <f>IFERROR(C13/B13,0)</f>
        <v/>
      </c>
    </row>
    <row r="14">
      <c r="A14" s="9" t="inlineStr">
        <is>
          <t>Nathan</t>
        </is>
      </c>
      <c r="B14" s="18">
        <f>SUMIFS('Planning salarié'!J:J,'Planning salarié'!C:C,A14)</f>
        <v/>
      </c>
      <c r="C14" s="18">
        <f>SUMIFS('Planning salarié'!I:I,'Planning salarié'!C:C,A14)</f>
        <v/>
      </c>
      <c r="D14" s="18">
        <f>C14-B14</f>
        <v/>
      </c>
      <c r="E14" s="18">
        <f>SUMIFS('Planning salarié'!K:K,'Planning salarié'!C:C,A14)</f>
        <v/>
      </c>
      <c r="F14" s="19">
        <f>COUNTIFS('Planning salarié'!C:C,A14,'Planning salarié'!L:L,"Absence")</f>
        <v/>
      </c>
      <c r="G14" s="20">
        <f>IFERROR(C14/B14,0)</f>
        <v/>
      </c>
    </row>
    <row r="15">
      <c r="A15" s="4" t="inlineStr">
        <is>
          <t>Manon</t>
        </is>
      </c>
      <c r="B15" s="15">
        <f>SUMIFS('Planning salarié'!J:J,'Planning salarié'!C:C,A15)</f>
        <v/>
      </c>
      <c r="C15" s="15">
        <f>SUMIFS('Planning salarié'!I:I,'Planning salarié'!C:C,A15)</f>
        <v/>
      </c>
      <c r="D15" s="15">
        <f>C15-B15</f>
        <v/>
      </c>
      <c r="E15" s="15">
        <f>SUMIFS('Planning salarié'!K:K,'Planning salarié'!C:C,A15)</f>
        <v/>
      </c>
      <c r="F15" s="16">
        <f>COUNTIFS('Planning salarié'!C:C,A15,'Planning salarié'!L:L,"Absence")</f>
        <v/>
      </c>
      <c r="G15" s="17">
        <f>IFERROR(C15/B15,0)</f>
        <v/>
      </c>
    </row>
    <row r="16">
      <c r="A16" s="9" t="inlineStr">
        <is>
          <t>Théo</t>
        </is>
      </c>
      <c r="B16" s="18">
        <f>SUMIFS('Planning salarié'!J:J,'Planning salarié'!C:C,A16)</f>
        <v/>
      </c>
      <c r="C16" s="18">
        <f>SUMIFS('Planning salarié'!I:I,'Planning salarié'!C:C,A16)</f>
        <v/>
      </c>
      <c r="D16" s="18">
        <f>C16-B16</f>
        <v/>
      </c>
      <c r="E16" s="18">
        <f>SUMIFS('Planning salarié'!K:K,'Planning salarié'!C:C,A16)</f>
        <v/>
      </c>
      <c r="F16" s="19">
        <f>COUNTIFS('Planning salarié'!C:C,A16,'Planning salarié'!L:L,"Absence")</f>
        <v/>
      </c>
      <c r="G16" s="20">
        <f>IFERROR(C16/B16,0)</f>
        <v/>
      </c>
    </row>
    <row r="19">
      <c r="I19" s="21" t="inlineStr">
        <is>
          <t>Date</t>
        </is>
      </c>
      <c r="J19" s="21" t="inlineStr">
        <is>
          <t>Heures réalisées</t>
        </is>
      </c>
      <c r="L19" s="21" t="inlineStr">
        <is>
          <t>Statut</t>
        </is>
      </c>
      <c r="M19" s="21" t="inlineStr">
        <is>
          <t>Nombre</t>
        </is>
      </c>
    </row>
    <row r="20">
      <c r="I20" s="22" t="n">
        <v>46209</v>
      </c>
      <c r="J20" s="23">
        <f>SUMIF('Planning salarié'!A:A,I20,'Planning salarié'!I:I)</f>
        <v/>
      </c>
      <c r="L20" s="24" t="inlineStr">
        <is>
          <t>Prévu</t>
        </is>
      </c>
      <c r="M20" s="24">
        <f>COUNTIF('Planning salarié'!L:L,L20)</f>
        <v/>
      </c>
    </row>
    <row r="21">
      <c r="I21" s="22" t="n">
        <v>46210</v>
      </c>
      <c r="J21" s="23">
        <f>SUMIF('Planning salarié'!A:A,I21,'Planning salarié'!I:I)</f>
        <v/>
      </c>
      <c r="L21" s="24" t="inlineStr">
        <is>
          <t>Réalisé</t>
        </is>
      </c>
      <c r="M21" s="24">
        <f>COUNTIF('Planning salarié'!L:L,L21)</f>
        <v/>
      </c>
    </row>
    <row r="22">
      <c r="I22" s="22" t="n">
        <v>46211</v>
      </c>
      <c r="J22" s="23">
        <f>SUMIF('Planning salarié'!A:A,I22,'Planning salarié'!I:I)</f>
        <v/>
      </c>
      <c r="L22" s="24" t="inlineStr">
        <is>
          <t>Absence</t>
        </is>
      </c>
      <c r="M22" s="24">
        <f>COUNTIF('Planning salarié'!L:L,L22)</f>
        <v/>
      </c>
    </row>
    <row r="23">
      <c r="I23" s="22" t="n">
        <v>46212</v>
      </c>
      <c r="J23" s="23">
        <f>SUMIF('Planning salarié'!A:A,I23,'Planning salarié'!I:I)</f>
        <v/>
      </c>
      <c r="L23" s="24" t="inlineStr">
        <is>
          <t>Congé</t>
        </is>
      </c>
      <c r="M23" s="24">
        <f>COUNTIF('Planning salarié'!L:L,L23)</f>
        <v/>
      </c>
    </row>
    <row r="24">
      <c r="I24" s="22" t="n">
        <v>46213</v>
      </c>
      <c r="J24" s="23">
        <f>SUMIF('Planning salarié'!A:A,I24,'Planning salarié'!I:I)</f>
        <v/>
      </c>
    </row>
    <row r="25">
      <c r="I25" s="22" t="n">
        <v>46214</v>
      </c>
      <c r="J25" s="23">
        <f>SUMIF('Planning salarié'!A:A,I25,'Planning salarié'!I:I)</f>
        <v/>
      </c>
    </row>
    <row r="26">
      <c r="I26" s="22" t="n">
        <v>46215</v>
      </c>
      <c r="J26" s="23">
        <f>SUMIF('Planning salarié'!A:A,I26,'Planning salarié'!I:I)</f>
        <v/>
      </c>
    </row>
    <row r="27">
      <c r="I27" s="22" t="n">
        <v>46216</v>
      </c>
      <c r="J27" s="23">
        <f>SUMIF('Planning salarié'!A:A,I27,'Planning salarié'!I:I)</f>
        <v/>
      </c>
    </row>
    <row r="28">
      <c r="I28" s="22" t="n">
        <v>46217</v>
      </c>
      <c r="J28" s="23">
        <f>SUMIF('Planning salarié'!A:A,I28,'Planning salarié'!I:I)</f>
        <v/>
      </c>
    </row>
    <row r="29">
      <c r="I29" s="22" t="n">
        <v>46218</v>
      </c>
      <c r="J29" s="23">
        <f>SUMIF('Planning salarié'!A:A,I29,'Planning salarié'!I:I)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18" customWidth="1" min="3" max="3"/>
    <col width="14" customWidth="1" min="4" max="4"/>
    <col width="30" customWidth="1" min="5" max="5"/>
    <col width="16" customWidth="1" min="6" max="6"/>
    <col width="16" customWidth="1" min="7" max="7"/>
  </cols>
  <sheetData>
    <row r="1" ht="26" customHeight="1">
      <c r="A1" s="1" t="inlineStr">
        <is>
          <t>RÉFÉRENTIEL SALARIÉS</t>
        </is>
      </c>
    </row>
    <row r="2" ht="34" customHeight="1">
      <c r="A2" s="2" t="inlineStr">
        <is>
          <t>Collaborateur</t>
        </is>
      </c>
      <c r="B2" s="2" t="inlineStr">
        <is>
          <t>Service</t>
        </is>
      </c>
      <c r="C2" s="2" t="inlineStr">
        <is>
          <t>Poste</t>
        </is>
      </c>
      <c r="D2" s="2" t="inlineStr">
        <is>
          <t>Ville</t>
        </is>
      </c>
      <c r="E2" s="2" t="inlineStr">
        <is>
          <t>Heures contractuelles hebdomadaires</t>
        </is>
      </c>
      <c r="F2" s="2" t="inlineStr">
        <is>
          <t>Taux horaire brut</t>
        </is>
      </c>
      <c r="G2" s="2" t="inlineStr">
        <is>
          <t>Responsable</t>
        </is>
      </c>
    </row>
    <row r="3">
      <c r="A3" s="4" t="inlineStr">
        <is>
          <t>Camille</t>
        </is>
      </c>
      <c r="B3" s="4" t="inlineStr">
        <is>
          <t>Vente</t>
        </is>
      </c>
      <c r="C3" s="16" t="inlineStr">
        <is>
          <t>Vendeuse</t>
        </is>
      </c>
      <c r="D3" s="16" t="inlineStr">
        <is>
          <t>Paris</t>
        </is>
      </c>
      <c r="E3" s="16" t="n">
        <v>35</v>
      </c>
      <c r="F3" s="25" t="n">
        <v>12.5</v>
      </c>
      <c r="G3" s="16" t="inlineStr">
        <is>
          <t>M. Dupont</t>
        </is>
      </c>
    </row>
    <row r="4">
      <c r="A4" s="9" t="inlineStr">
        <is>
          <t>Lucas</t>
        </is>
      </c>
      <c r="B4" s="9" t="inlineStr">
        <is>
          <t>Logistique</t>
        </is>
      </c>
      <c r="C4" s="19" t="inlineStr">
        <is>
          <t>Cariste</t>
        </is>
      </c>
      <c r="D4" s="19" t="inlineStr">
        <is>
          <t>Lyon</t>
        </is>
      </c>
      <c r="E4" s="19" t="n">
        <v>35</v>
      </c>
      <c r="F4" s="26" t="n">
        <v>13.2</v>
      </c>
      <c r="G4" s="19" t="inlineStr">
        <is>
          <t>Mme Martin</t>
        </is>
      </c>
    </row>
    <row r="5">
      <c r="A5" s="4" t="inlineStr">
        <is>
          <t>Emma</t>
        </is>
      </c>
      <c r="B5" s="4" t="inlineStr">
        <is>
          <t>Support</t>
        </is>
      </c>
      <c r="C5" s="16" t="inlineStr">
        <is>
          <t>Conseillère</t>
        </is>
      </c>
      <c r="D5" s="16" t="inlineStr">
        <is>
          <t>Marseille</t>
        </is>
      </c>
      <c r="E5" s="16" t="n">
        <v>30</v>
      </c>
      <c r="F5" s="25" t="n">
        <v>13</v>
      </c>
      <c r="G5" s="16" t="inlineStr">
        <is>
          <t>M. Dupont</t>
        </is>
      </c>
    </row>
    <row r="6">
      <c r="A6" s="9" t="inlineStr">
        <is>
          <t>Hugo</t>
        </is>
      </c>
      <c r="B6" s="9" t="inlineStr">
        <is>
          <t>Administratif</t>
        </is>
      </c>
      <c r="C6" s="19" t="inlineStr">
        <is>
          <t>Gestionnaire</t>
        </is>
      </c>
      <c r="D6" s="19" t="inlineStr">
        <is>
          <t>Toulouse</t>
        </is>
      </c>
      <c r="E6" s="19" t="n">
        <v>35</v>
      </c>
      <c r="F6" s="26" t="n">
        <v>14</v>
      </c>
      <c r="G6" s="19" t="inlineStr">
        <is>
          <t>Mme Bernard</t>
        </is>
      </c>
    </row>
    <row r="7">
      <c r="A7" s="4" t="inlineStr">
        <is>
          <t>Léa</t>
        </is>
      </c>
      <c r="B7" s="4" t="inlineStr">
        <is>
          <t>Vente</t>
        </is>
      </c>
      <c r="C7" s="16" t="inlineStr">
        <is>
          <t>Vendeuse</t>
        </is>
      </c>
      <c r="D7" s="16" t="inlineStr">
        <is>
          <t>Bordeaux</t>
        </is>
      </c>
      <c r="E7" s="16" t="n">
        <v>30</v>
      </c>
      <c r="F7" s="25" t="n">
        <v>12.5</v>
      </c>
      <c r="G7" s="16" t="inlineStr">
        <is>
          <t>M. Dupont</t>
        </is>
      </c>
    </row>
    <row r="8">
      <c r="A8" s="9" t="inlineStr">
        <is>
          <t>Louis</t>
        </is>
      </c>
      <c r="B8" s="9" t="inlineStr">
        <is>
          <t>Logistique</t>
        </is>
      </c>
      <c r="C8" s="19" t="inlineStr">
        <is>
          <t>Magasinier</t>
        </is>
      </c>
      <c r="D8" s="19" t="inlineStr">
        <is>
          <t>Lille</t>
        </is>
      </c>
      <c r="E8" s="19" t="n">
        <v>35</v>
      </c>
      <c r="F8" s="26" t="n">
        <v>13.2</v>
      </c>
      <c r="G8" s="19" t="inlineStr">
        <is>
          <t>Mme Martin</t>
        </is>
      </c>
    </row>
    <row r="9">
      <c r="A9" s="4" t="inlineStr">
        <is>
          <t>Chloé</t>
        </is>
      </c>
      <c r="B9" s="4" t="inlineStr">
        <is>
          <t>Support</t>
        </is>
      </c>
      <c r="C9" s="16" t="inlineStr">
        <is>
          <t>Conseillère</t>
        </is>
      </c>
      <c r="D9" s="16" t="inlineStr">
        <is>
          <t>Nantes</t>
        </is>
      </c>
      <c r="E9" s="16" t="n">
        <v>24</v>
      </c>
      <c r="F9" s="25" t="n">
        <v>13</v>
      </c>
      <c r="G9" s="16" t="inlineStr">
        <is>
          <t>M. Dupont</t>
        </is>
      </c>
    </row>
    <row r="10">
      <c r="A10" s="9" t="inlineStr">
        <is>
          <t>Nathan</t>
        </is>
      </c>
      <c r="B10" s="9" t="inlineStr">
        <is>
          <t>Administratif</t>
        </is>
      </c>
      <c r="C10" s="19" t="inlineStr">
        <is>
          <t>Comptable</t>
        </is>
      </c>
      <c r="D10" s="19" t="inlineStr">
        <is>
          <t>Strasbourg</t>
        </is>
      </c>
      <c r="E10" s="19" t="n">
        <v>35</v>
      </c>
      <c r="F10" s="26" t="n">
        <v>15.5</v>
      </c>
      <c r="G10" s="19" t="inlineStr">
        <is>
          <t>Mme Bernard</t>
        </is>
      </c>
    </row>
    <row r="11">
      <c r="A11" s="4" t="inlineStr">
        <is>
          <t>Manon</t>
        </is>
      </c>
      <c r="B11" s="4" t="inlineStr">
        <is>
          <t>Vente</t>
        </is>
      </c>
      <c r="C11" s="16" t="inlineStr">
        <is>
          <t>Responsable rayon</t>
        </is>
      </c>
      <c r="D11" s="16" t="inlineStr">
        <is>
          <t>Nice</t>
        </is>
      </c>
      <c r="E11" s="16" t="n">
        <v>35</v>
      </c>
      <c r="F11" s="25" t="n">
        <v>14.8</v>
      </c>
      <c r="G11" s="16" t="inlineStr">
        <is>
          <t>M. Dupont</t>
        </is>
      </c>
    </row>
    <row r="12">
      <c r="A12" s="9" t="inlineStr">
        <is>
          <t>Théo</t>
        </is>
      </c>
      <c r="B12" s="9" t="inlineStr">
        <is>
          <t>Logistique</t>
        </is>
      </c>
      <c r="C12" s="19" t="inlineStr">
        <is>
          <t>Cariste</t>
        </is>
      </c>
      <c r="D12" s="19" t="inlineStr">
        <is>
          <t>Rennes</t>
        </is>
      </c>
      <c r="E12" s="19" t="n">
        <v>35</v>
      </c>
      <c r="F12" s="26" t="n">
        <v>13.2</v>
      </c>
      <c r="G12" s="19" t="inlineStr">
        <is>
          <t>Mme Martin</t>
        </is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MODE D'EMPLOI - PLANNING SALARIÉ</t>
        </is>
      </c>
    </row>
    <row r="3" ht="48" customHeight="1">
      <c r="A3" s="27" t="inlineStr">
        <is>
          <t>Objectif du classeur</t>
        </is>
      </c>
      <c r="B3" s="28" t="inlineStr">
        <is>
          <t>Ce classeur permet de gérer le planning quotidien des salariés, de suivre les heures travaillées et de produire une synthèse mensuelle pour le suivi RH.</t>
        </is>
      </c>
    </row>
    <row r="4" ht="48" customHeight="1">
      <c r="A4" s="27" t="inlineStr">
        <is>
          <t>Feuille Planning salarié</t>
        </is>
      </c>
      <c r="B4" s="28" t="inlineStr">
        <is>
          <t>Saisir une ligne par collaborateur et par jour. Renseigner la date (format JJ/MM/AAAA), le collaborateur, le poste/service, le site, les heures de début et de fin (format HH:MM) et la pause en minutes.</t>
        </is>
      </c>
    </row>
    <row r="5" ht="48" customHeight="1">
      <c r="A5" s="27" t="inlineStr">
        <is>
          <t>Calcul des heures</t>
        </is>
      </c>
      <c r="B5" s="28" t="inlineStr">
        <is>
          <t>La colonne « Heures travaillées » se calcule automatiquement à partir des heures de début/fin et de la pause. Les heures contractuelles sont récupérées automatiquement depuis la feuille Référentiel salariés. Les heures supplémentaires sont calculées si les heures travaillées dépassent les heures contractuelles.</t>
        </is>
      </c>
    </row>
    <row r="6" ht="48" customHeight="1">
      <c r="A6" s="27" t="inlineStr">
        <is>
          <t>Statuts disponibles</t>
        </is>
      </c>
      <c r="B6" s="28" t="inlineStr">
        <is>
          <t>Prévu : journée planifiée mais non encore réalisée. Réalisé : journée effectuée. Absence : salarié absent (arrêt, imprévu). Congé : congé payé ou RTT posé. Le statut se sélectionne via la liste déroulante en colonne L.</t>
        </is>
      </c>
    </row>
    <row r="7" ht="48" customHeight="1">
      <c r="A7" s="27" t="inlineStr">
        <is>
          <t>Couleurs de saisie</t>
        </is>
      </c>
      <c r="B7" s="28" t="inlineStr">
        <is>
          <t>Les cellules à fond jaune pâle (#FFFBEB) sont destinées à la saisie manuelle : heures de début/fin, pause et statut. Les autres colonnes sont calculées automatiquement, ne pas les modifier.</t>
        </is>
      </c>
    </row>
    <row r="8" ht="48" customHeight="1">
      <c r="A8" s="27" t="inlineStr">
        <is>
          <t>Mise en forme conditionnelle</t>
        </is>
      </c>
      <c r="B8" s="28" t="inlineStr">
        <is>
          <t>Les lignes Absence ou Congé apparaissent grisées. Les heures supplémentaires positives apparaissent en vert. Un manque d'heures sur une journée « Réalisé » apparaît en rouge.</t>
        </is>
      </c>
    </row>
    <row r="9" ht="48" customHeight="1">
      <c r="A9" s="27" t="inlineStr">
        <is>
          <t>Feuille Synthèse mensuelle</t>
        </is>
      </c>
      <c r="B9" s="28" t="inlineStr">
        <is>
          <t>Cette feuille agrège automatiquement les données de la feuille Planning salarié par collaborateur : heures prévues, réalisées, écart, heures supplémentaires, jours d'absence et taux de présence. Les indicateurs clés (KPI) sont affichés en haut de page.</t>
        </is>
      </c>
    </row>
    <row r="10" ht="48" customHeight="1">
      <c r="A10" s="27" t="inlineStr">
        <is>
          <t>Feuille Référentiel salariés</t>
        </is>
      </c>
      <c r="B10" s="28" t="inlineStr">
        <is>
          <t>Cette feuille sert de base de référence pour sécuriser la saisie (poste, ville, heures contractuelles, taux horaire, responsable). Elle est utilisée par les formules RECHERCHEV de la feuille Planning salarié.</t>
        </is>
      </c>
    </row>
    <row r="11" ht="48" customHeight="1">
      <c r="A11" s="27" t="inlineStr">
        <is>
          <t>Formats à respecter</t>
        </is>
      </c>
      <c r="B11" s="28" t="inlineStr">
        <is>
          <t>Dates au format JJ/MM/AAAA. Heures au format HH:MM. Les pourcentages sont affichés selon le format français (virgule décimale, symbole % après le nombre).</t>
        </is>
      </c>
    </row>
  </sheetData>
  <mergeCells count="10">
    <mergeCell ref="A1:B1"/>
    <mergeCell ref="A3"/>
    <mergeCell ref="A4"/>
    <mergeCell ref="A5"/>
    <mergeCell ref="A6"/>
    <mergeCell ref="A7"/>
    <mergeCell ref="A8"/>
    <mergeCell ref="A9"/>
    <mergeCell ref="A10"/>
    <mergeCell ref="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2026-07-13T15:46:54Z</dcterms:created>
  <dcterms:modified xmlns:dcterms="http://purl.org/dc/terms/" xmlns:xsi="http://www.w3.org/2001/XMLSchema-instance" xsi:type="dcterms:W3CDTF">2026-07-13T15:46:54Z</dcterms:modified>
</cp:coreProperties>
</file>