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an de nettoyage" sheetId="1" state="visible" r:id="rId1"/>
    <sheet xmlns:r="http://schemas.openxmlformats.org/officeDocument/2006/relationships" name="Suivi &amp; tableau de bord" sheetId="2" state="visible" r:id="rId2"/>
    <sheet xmlns:r="http://schemas.openxmlformats.org/officeDocument/2006/relationships" name="Instructions" sheetId="3" state="visible" r:id="rId3"/>
  </sheets>
  <definedNames>
    <definedName name="_xlnm._FilterDatabase" localSheetId="0" hidden="1">'Plan de nettoyage'!$A$2:$Q$11</definedName>
  </definedNames>
  <calcPr calcId="124519" fullCalcOnLoad="1"/>
</workbook>
</file>

<file path=xl/styles.xml><?xml version="1.0" encoding="utf-8"?>
<styleSheet xmlns="http://schemas.openxmlformats.org/spreadsheetml/2006/main">
  <numFmts count="3">
    <numFmt numFmtId="164" formatCode="0 &quot;min&quot;"/>
    <numFmt numFmtId="165" formatCode="yyyy-mm-dd"/>
    <numFmt numFmtId="166" formatCode="DD/MM/YYYY"/>
  </numFmts>
  <fonts count="6">
    <font>
      <name val="Calibri"/>
      <family val="2"/>
      <color theme="1"/>
      <sz val="11"/>
      <scheme val="minor"/>
    </font>
    <font>
      <name val="Calibri"/>
      <b val="1"/>
      <color rgb="FF4A2AA5"/>
      <sz val="16"/>
    </font>
    <font>
      <name val="Calibri"/>
      <b val="1"/>
      <color rgb="FFFFFFFF"/>
      <sz val="11"/>
    </font>
    <font>
      <name val="Calibri"/>
      <color rgb="FF1F2937"/>
      <sz val="11"/>
    </font>
    <font>
      <name val="Calibri"/>
      <b val="1"/>
      <color rgb="FF1F2937"/>
      <sz val="11"/>
    </font>
    <font>
      <name val="Calibri"/>
      <b val="1"/>
      <color rgb="FF4A2AA5"/>
      <sz val="13"/>
    </font>
  </fonts>
  <fills count="8">
    <fill>
      <patternFill/>
    </fill>
    <fill>
      <patternFill patternType="gray125"/>
    </fill>
    <fill>
      <patternFill patternType="solid">
        <fgColor rgb="FF4A2AA5"/>
      </patternFill>
    </fill>
    <fill>
      <patternFill patternType="solid">
        <fgColor rgb="FFFFFBEB"/>
      </patternFill>
    </fill>
    <fill>
      <patternFill patternType="solid">
        <fgColor rgb="FFF1EDFB"/>
      </patternFill>
    </fill>
    <fill>
      <patternFill patternType="solid">
        <fgColor rgb="FFFFFFFF"/>
      </patternFill>
    </fill>
    <fill>
      <patternFill patternType="solid">
        <fgColor rgb="FF5D3BC4"/>
      </patternFill>
    </fill>
    <fill>
      <patternFill patternType="solid">
        <fgColor rgb="FFFF6B4A"/>
      </patternFill>
    </fill>
  </fills>
  <borders count="2">
    <border>
      <left/>
      <right/>
      <top/>
      <bottom/>
      <diagonal/>
    </border>
    <border>
      <left style="thin">
        <color rgb="FFD1D5DB"/>
      </left>
      <right style="thin">
        <color rgb="FFD1D5DB"/>
      </right>
      <top style="thin">
        <color rgb="FFD1D5DB"/>
      </top>
      <bottom style="thin">
        <color rgb="FFD1D5DB"/>
      </bottom>
    </border>
  </borders>
  <cellStyleXfs count="1">
    <xf numFmtId="0" fontId="0" fillId="0" borderId="0"/>
  </cellStyleXfs>
  <cellXfs count="30">
    <xf numFmtId="0" fontId="0" fillId="0" borderId="0" pivotButton="0" quotePrefix="0" xfId="0"/>
    <xf numFmtId="0" fontId="1" fillId="0"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0" borderId="1" applyAlignment="1" pivotButton="0" quotePrefix="0" xfId="0">
      <alignment horizontal="center" vertical="center" wrapText="1"/>
    </xf>
    <xf numFmtId="0" fontId="3" fillId="0" borderId="1" applyAlignment="1" pivotButton="0" quotePrefix="0" xfId="0">
      <alignment horizontal="left" vertical="center" wrapText="1"/>
    </xf>
    <xf numFmtId="0" fontId="3" fillId="3" borderId="1" applyAlignment="1" pivotButton="0" quotePrefix="0" xfId="0">
      <alignment horizontal="center" vertical="center" wrapText="1"/>
    </xf>
    <xf numFmtId="0" fontId="3" fillId="3" borderId="1" applyAlignment="1" pivotButton="0" quotePrefix="0" xfId="0">
      <alignment horizontal="left" vertical="center" wrapText="1"/>
    </xf>
    <xf numFmtId="164" fontId="3" fillId="0" borderId="1" applyAlignment="1" pivotButton="0" quotePrefix="0" xfId="0">
      <alignment horizontal="center" vertical="center" wrapText="1"/>
    </xf>
    <xf numFmtId="166" fontId="3" fillId="3" borderId="1" applyAlignment="1" pivotButton="0" quotePrefix="0" xfId="0">
      <alignment horizontal="center" vertical="center" wrapText="1"/>
    </xf>
    <xf numFmtId="9" fontId="3" fillId="0"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wrapText="1"/>
    </xf>
    <xf numFmtId="164" fontId="3" fillId="4" borderId="1" applyAlignment="1" pivotButton="0" quotePrefix="0" xfId="0">
      <alignment horizontal="center" vertical="center" wrapText="1"/>
    </xf>
    <xf numFmtId="9" fontId="3" fillId="4" borderId="1" applyAlignment="1" pivotButton="0" quotePrefix="0" xfId="0">
      <alignment horizontal="center" vertical="center" wrapText="1"/>
    </xf>
    <xf numFmtId="0" fontId="4" fillId="0" borderId="0" pivotButton="0" quotePrefix="0" xfId="0"/>
    <xf numFmtId="0" fontId="3" fillId="3" borderId="1" pivotButton="0" quotePrefix="0" xfId="0"/>
    <xf numFmtId="0" fontId="4" fillId="5" borderId="1" applyAlignment="1" pivotButton="0" quotePrefix="0" xfId="0">
      <alignment horizontal="left" vertical="center" wrapText="1"/>
    </xf>
    <xf numFmtId="1" fontId="4" fillId="5" borderId="1" applyAlignment="1" pivotButton="0" quotePrefix="0" xfId="0">
      <alignment horizontal="center" vertical="center" wrapText="1"/>
    </xf>
    <xf numFmtId="0" fontId="4" fillId="4" borderId="1" applyAlignment="1" pivotButton="0" quotePrefix="0" xfId="0">
      <alignment horizontal="left" vertical="center" wrapText="1"/>
    </xf>
    <xf numFmtId="1" fontId="4" fillId="4" borderId="1" applyAlignment="1" pivotButton="0" quotePrefix="0" xfId="0">
      <alignment horizontal="center" vertical="center" wrapText="1"/>
    </xf>
    <xf numFmtId="9" fontId="4" fillId="5" borderId="1" applyAlignment="1" pivotButton="0" quotePrefix="0" xfId="0">
      <alignment horizontal="center" vertical="center" wrapText="1"/>
    </xf>
    <xf numFmtId="164" fontId="4" fillId="4" borderId="1" applyAlignment="1" pivotButton="0" quotePrefix="0" xfId="0">
      <alignment horizontal="center" vertical="center" wrapText="1"/>
    </xf>
    <xf numFmtId="0" fontId="5" fillId="0" borderId="0" pivotButton="0" quotePrefix="0" xfId="0"/>
    <xf numFmtId="0" fontId="2" fillId="6" borderId="1" applyAlignment="1" pivotButton="0" quotePrefix="0" xfId="0">
      <alignment horizontal="center" vertical="center" wrapText="1"/>
    </xf>
    <xf numFmtId="0" fontId="0" fillId="0" borderId="1" pivotButton="0" quotePrefix="0" xfId="0"/>
    <xf numFmtId="0" fontId="4" fillId="7" borderId="1" applyAlignment="1" pivotButton="0" quotePrefix="0" xfId="0">
      <alignment horizontal="center" vertical="center" wrapText="1"/>
    </xf>
    <xf numFmtId="9" fontId="4" fillId="7" borderId="1" applyAlignment="1" pivotButton="0" quotePrefix="0" xfId="0">
      <alignment horizontal="center" vertical="center" wrapText="1"/>
    </xf>
    <xf numFmtId="0" fontId="3" fillId="0" borderId="1" pivotButton="0" quotePrefix="0" xfId="0"/>
    <xf numFmtId="0" fontId="2" fillId="6" borderId="0" applyAlignment="1" pivotButton="0" quotePrefix="0" xfId="0">
      <alignment horizontal="left" vertical="center" wrapText="1"/>
    </xf>
    <xf numFmtId="0" fontId="3" fillId="0" borderId="0" applyAlignment="1" pivotButton="0" quotePrefix="0" xfId="0">
      <alignment horizontal="left" vertical="top" wrapText="1"/>
    </xf>
  </cellXfs>
  <cellStyles count="1">
    <cellStyle name="Normal" xfId="0" builtinId="0" hidden="0"/>
  </cellStyles>
  <dxfs count="3">
    <dxf>
      <font>
        <name val="Calibri"/>
        <b val="1"/>
        <color rgb="FF16A34A"/>
        <sz val="11"/>
      </font>
      <fill>
        <patternFill patternType="solid">
          <fgColor rgb="FFDCFCE7"/>
        </patternFill>
      </fill>
    </dxf>
    <dxf>
      <font>
        <name val="Calibri"/>
        <b val="1"/>
        <color rgb="FFDC2626"/>
        <sz val="11"/>
      </font>
      <fill>
        <patternFill patternType="solid">
          <fgColor rgb="FFFEE2E2"/>
        </patternFill>
      </fill>
    </dxf>
    <dxf>
      <font>
        <name val="Calibri"/>
        <b val="1"/>
        <color rgb="FFC2410C"/>
        <sz val="11"/>
      </font>
      <fill>
        <patternFill patternType="solid">
          <fgColor rgb="FFFFEDD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Opérations par statut</a:t>
            </a:r>
          </a:p>
        </rich>
      </tx>
    </title>
    <plotArea>
      <barChart>
        <barDir val="col"/>
        <grouping val="clustered"/>
        <ser>
          <idx val="0"/>
          <order val="0"/>
          <tx>
            <strRef>
              <f>'Suivi &amp; tableau de bord'!I11</f>
            </strRef>
          </tx>
          <spPr>
            <a:solidFill xmlns:a="http://schemas.openxmlformats.org/drawingml/2006/main">
              <a:srgbClr val="4A2AA5"/>
            </a:solidFill>
            <a:ln xmlns:a="http://schemas.openxmlformats.org/drawingml/2006/main">
              <a:prstDash val="solid"/>
            </a:ln>
          </spPr>
          <cat>
            <numRef>
              <f>'Suivi &amp; tableau de bord'!$H$12:$H$14</f>
            </numRef>
          </cat>
          <val>
            <numRef>
              <f>'Suivi &amp; tableau de bord'!$I$12:$I$14</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Nombre</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par type d'action</a:t>
            </a:r>
          </a:p>
        </rich>
      </tx>
    </title>
    <plotArea>
      <pieChart>
        <varyColors val="1"/>
        <ser>
          <idx val="0"/>
          <order val="0"/>
          <tx>
            <strRef>
              <f>'Suivi &amp; tableau de bord'!I17</f>
            </strRef>
          </tx>
          <spPr>
            <a:ln xmlns:a="http://schemas.openxmlformats.org/drawingml/2006/main">
              <a:prstDash val="solid"/>
            </a:ln>
          </spPr>
          <cat>
            <numRef>
              <f>'Suivi &amp; tableau de bord'!$H$18:$H$20</f>
            </numRef>
          </cat>
          <val>
            <numRef>
              <f>'Suivi &amp; tableau de bord'!$I$18:$I$20</f>
            </numRef>
          </val>
        </ser>
        <dLbls>
          <showPercent val="1"/>
        </dLbls>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Taux de réalisation par responsable</a:t>
            </a:r>
          </a:p>
        </rich>
      </tx>
    </title>
    <plotArea>
      <barChart>
        <barDir val="bar"/>
        <grouping val="clustered"/>
        <ser>
          <idx val="0"/>
          <order val="0"/>
          <tx>
            <strRef>
              <f>'Suivi &amp; tableau de bord'!D11</f>
            </strRef>
          </tx>
          <spPr>
            <a:solidFill xmlns:a="http://schemas.openxmlformats.org/drawingml/2006/main">
              <a:srgbClr val="FF6B4A"/>
            </a:solidFill>
            <a:ln xmlns:a="http://schemas.openxmlformats.org/drawingml/2006/main">
              <a:prstDash val="solid"/>
            </a:ln>
          </spPr>
          <cat>
            <numRef>
              <f>'Suivi &amp; tableau de bord'!$A$12:$A$20</f>
            </numRef>
          </cat>
          <val>
            <numRef>
              <f>'Suivi &amp; tableau de bord'!$D$12:$D$20</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7</col>
      <colOff>0</colOff>
      <row>21</row>
      <rowOff>0</rowOff>
    </from>
    <ext cx="50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0</col>
      <colOff>0</colOff>
      <row>27</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5</col>
      <colOff>0</colOff>
      <row>27</row>
      <rowOff>0</rowOff>
    </from>
    <ext cx="504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Q13"/>
  <sheetViews>
    <sheetView workbookViewId="0">
      <pane xSplit="2" ySplit="2" topLeftCell="C3" activePane="bottomRight" state="frozen"/>
      <selection pane="topRight"/>
      <selection pane="bottomLeft"/>
      <selection pane="bottomRight" activeCell="A1" sqref="A1"/>
    </sheetView>
  </sheetViews>
  <sheetFormatPr baseColWidth="8" defaultRowHeight="15"/>
  <cols>
    <col width="9" customWidth="1" min="1" max="1"/>
    <col width="14" customWidth="1" min="2" max="2"/>
    <col width="22" customWidth="1" min="3" max="3"/>
    <col width="38" customWidth="1" min="4" max="4"/>
    <col width="24" customWidth="1" min="5" max="5"/>
    <col width="14" customWidth="1" min="6" max="6"/>
    <col width="12" customWidth="1" min="7" max="7"/>
    <col width="30" customWidth="1" min="8" max="8"/>
    <col width="20" customWidth="1" min="9" max="9"/>
    <col width="12" customWidth="1" min="10" max="10"/>
    <col width="14" customWidth="1" min="11" max="11"/>
    <col width="13" customWidth="1" min="12" max="12"/>
    <col width="13" customWidth="1" min="13" max="13"/>
    <col width="11" customWidth="1" min="14" max="14"/>
    <col width="34" customWidth="1" min="15" max="15"/>
    <col width="13" customWidth="1" min="16" max="16"/>
    <col width="14" customWidth="1" min="17" max="17"/>
  </cols>
  <sheetData>
    <row r="1" ht="30" customHeight="1">
      <c r="A1" s="1" t="inlineStr">
        <is>
          <t>PLAN DE NETTOYAGE ET DÉSINFECTION — Établissement de Lyon</t>
        </is>
      </c>
    </row>
    <row r="2" ht="32" customHeight="1">
      <c r="A2" s="2" t="inlineStr">
        <is>
          <t>ID</t>
        </is>
      </c>
      <c r="B2" s="2" t="inlineStr">
        <is>
          <t>Zone / local</t>
        </is>
      </c>
      <c r="C2" s="2" t="inlineStr">
        <is>
          <t>Équipement ou surface</t>
        </is>
      </c>
      <c r="D2" s="2" t="inlineStr">
        <is>
          <t>Opération</t>
        </is>
      </c>
      <c r="E2" s="2" t="inlineStr">
        <is>
          <t>Type d'action</t>
        </is>
      </c>
      <c r="F2" s="2" t="inlineStr">
        <is>
          <t>Fréquence</t>
        </is>
      </c>
      <c r="G2" s="2" t="inlineStr">
        <is>
          <t>Jour prévu</t>
        </is>
      </c>
      <c r="H2" s="2" t="inlineStr">
        <is>
          <t>Produit utilisé</t>
        </is>
      </c>
      <c r="I2" s="2" t="inlineStr">
        <is>
          <t>Dosage / concentration</t>
        </is>
      </c>
      <c r="J2" s="2" t="inlineStr">
        <is>
          <t>Temps de contact (min)</t>
        </is>
      </c>
      <c r="K2" s="2" t="inlineStr">
        <is>
          <t>Responsable</t>
        </is>
      </c>
      <c r="L2" s="2" t="inlineStr">
        <is>
          <t>Date prévue</t>
        </is>
      </c>
      <c r="M2" s="2" t="inlineStr">
        <is>
          <t>Date réalisée</t>
        </is>
      </c>
      <c r="N2" s="2" t="inlineStr">
        <is>
          <t>Statut</t>
        </is>
      </c>
      <c r="O2" s="2" t="inlineStr">
        <is>
          <t>Commentaire / anomalie</t>
        </is>
      </c>
      <c r="P2" s="2" t="inlineStr">
        <is>
          <t>Conforme ?</t>
        </is>
      </c>
      <c r="Q2" s="2" t="inlineStr">
        <is>
          <t>Taux de réalisation</t>
        </is>
      </c>
    </row>
    <row r="3">
      <c r="A3" s="3" t="inlineStr">
        <is>
          <t>OP-001</t>
        </is>
      </c>
      <c r="B3" s="4" t="inlineStr">
        <is>
          <t>Accueil</t>
        </is>
      </c>
      <c r="C3" s="4" t="inlineStr">
        <is>
          <t>Comptoir d'accueil</t>
        </is>
      </c>
      <c r="D3" s="4" t="inlineStr">
        <is>
          <t>Dépoussiérage et passage de lingette désinfectante</t>
        </is>
      </c>
      <c r="E3" s="4" t="inlineStr">
        <is>
          <t>Nettoyage + désinfection</t>
        </is>
      </c>
      <c r="F3" s="3" t="inlineStr">
        <is>
          <t>Quotidienne</t>
        </is>
      </c>
      <c r="G3" s="5" t="inlineStr">
        <is>
          <t>Lundi</t>
        </is>
      </c>
      <c r="H3" s="6" t="inlineStr">
        <is>
          <t>Détergent désinfectant</t>
        </is>
      </c>
      <c r="I3" s="5" t="inlineStr">
        <is>
          <t>2 %</t>
        </is>
      </c>
      <c r="J3" s="7" t="n">
        <v>5</v>
      </c>
      <c r="K3" s="6" t="inlineStr">
        <is>
          <t>Camille</t>
        </is>
      </c>
      <c r="L3" s="8" t="n">
        <v>46231</v>
      </c>
      <c r="M3" s="8" t="n">
        <v>46231</v>
      </c>
      <c r="N3" s="3">
        <f>IF(M3&lt;&gt;"","Réalisé",IF(L3&lt;TODAY(),"En retard","À faire"))</f>
        <v/>
      </c>
      <c r="O3" s="6" t="inlineStr"/>
      <c r="P3" s="3">
        <f>IF(M3="","À contrôler",IF(O3="","Oui","Non"))</f>
        <v/>
      </c>
      <c r="Q3" s="9">
        <f>IFERROR(IF(M3&lt;&gt;"",1,0),0)</f>
        <v/>
      </c>
    </row>
    <row r="4">
      <c r="A4" s="10" t="inlineStr">
        <is>
          <t>OP-002</t>
        </is>
      </c>
      <c r="B4" s="11" t="inlineStr">
        <is>
          <t>Sanitaires</t>
        </is>
      </c>
      <c r="C4" s="11" t="inlineStr">
        <is>
          <t>Sanitaires visiteurs</t>
        </is>
      </c>
      <c r="D4" s="11" t="inlineStr">
        <is>
          <t>Désinfection complète des cuvettes et poignées</t>
        </is>
      </c>
      <c r="E4" s="11" t="inlineStr">
        <is>
          <t>Désinfection</t>
        </is>
      </c>
      <c r="F4" s="10" t="inlineStr">
        <is>
          <t>Quotidienne</t>
        </is>
      </c>
      <c r="G4" s="5" t="inlineStr">
        <is>
          <t>Lundi</t>
        </is>
      </c>
      <c r="H4" s="6" t="inlineStr">
        <is>
          <t>Produit bactéricide</t>
        </is>
      </c>
      <c r="I4" s="5" t="inlineStr">
        <is>
          <t>1 %</t>
        </is>
      </c>
      <c r="J4" s="12" t="n">
        <v>10</v>
      </c>
      <c r="K4" s="6" t="inlineStr">
        <is>
          <t>Lucas</t>
        </is>
      </c>
      <c r="L4" s="8" t="n">
        <v>46231</v>
      </c>
      <c r="M4" s="8" t="n">
        <v>46231</v>
      </c>
      <c r="N4" s="10">
        <f>IF(M4&lt;&gt;"","Réalisé",IF(L4&lt;TODAY(),"En retard","À faire"))</f>
        <v/>
      </c>
      <c r="O4" s="6" t="inlineStr"/>
      <c r="P4" s="10">
        <f>IF(M4="","À contrôler",IF(O4="","Oui","Non"))</f>
        <v/>
      </c>
      <c r="Q4" s="13">
        <f>IFERROR(IF(M4&lt;&gt;"",1,0),0)</f>
        <v/>
      </c>
    </row>
    <row r="5">
      <c r="A5" s="3" t="inlineStr">
        <is>
          <t>OP-003</t>
        </is>
      </c>
      <c r="B5" s="4" t="inlineStr">
        <is>
          <t>Circulations</t>
        </is>
      </c>
      <c r="C5" s="4" t="inlineStr">
        <is>
          <t>Poignées de portes</t>
        </is>
      </c>
      <c r="D5" s="4" t="inlineStr">
        <is>
          <t>Désinfection par lingette virucide</t>
        </is>
      </c>
      <c r="E5" s="4" t="inlineStr">
        <is>
          <t>Désinfection</t>
        </is>
      </c>
      <c r="F5" s="3" t="inlineStr">
        <is>
          <t>Quotidienne</t>
        </is>
      </c>
      <c r="G5" s="5" t="inlineStr">
        <is>
          <t>Mardi</t>
        </is>
      </c>
      <c r="H5" s="6" t="inlineStr">
        <is>
          <t>Produit virucide</t>
        </is>
      </c>
      <c r="I5" s="5" t="inlineStr">
        <is>
          <t>Prêt à l'emploi</t>
        </is>
      </c>
      <c r="J5" s="7" t="n">
        <v>5</v>
      </c>
      <c r="K5" s="6" t="inlineStr">
        <is>
          <t>Emma</t>
        </is>
      </c>
      <c r="L5" s="8" t="n">
        <v>46237</v>
      </c>
      <c r="M5" s="8" t="n"/>
      <c r="N5" s="3">
        <f>IF(M5&lt;&gt;"","Réalisé",IF(L5&lt;TODAY(),"En retard","À faire"))</f>
        <v/>
      </c>
      <c r="O5" s="6" t="inlineStr"/>
      <c r="P5" s="3">
        <f>IF(M5="","À contrôler",IF(O5="","Oui","Non"))</f>
        <v/>
      </c>
      <c r="Q5" s="9">
        <f>IFERROR(IF(M5&lt;&gt;"",1,0),0)</f>
        <v/>
      </c>
    </row>
    <row r="6">
      <c r="A6" s="10" t="inlineStr">
        <is>
          <t>OP-004</t>
        </is>
      </c>
      <c r="B6" s="11" t="inlineStr">
        <is>
          <t>Salle de réunion</t>
        </is>
      </c>
      <c r="C6" s="11" t="inlineStr">
        <is>
          <t>Tables et chaises</t>
        </is>
      </c>
      <c r="D6" s="11" t="inlineStr">
        <is>
          <t>Nettoyage des surfaces et aspiration</t>
        </is>
      </c>
      <c r="E6" s="11" t="inlineStr">
        <is>
          <t>Nettoyage</t>
        </is>
      </c>
      <c r="F6" s="10" t="inlineStr">
        <is>
          <t>Hebdomadaire</t>
        </is>
      </c>
      <c r="G6" s="5" t="inlineStr">
        <is>
          <t>Vendredi</t>
        </is>
      </c>
      <c r="H6" s="6" t="inlineStr">
        <is>
          <t>Détergent neutre</t>
        </is>
      </c>
      <c r="I6" s="5" t="inlineStr">
        <is>
          <t>0,5 %</t>
        </is>
      </c>
      <c r="J6" s="12" t="n">
        <v>0</v>
      </c>
      <c r="K6" s="6" t="inlineStr">
        <is>
          <t>Hugo</t>
        </is>
      </c>
      <c r="L6" s="8" t="n">
        <v>46234</v>
      </c>
      <c r="M6" s="8" t="n">
        <v>46234</v>
      </c>
      <c r="N6" s="10">
        <f>IF(M6&lt;&gt;"","Réalisé",IF(L6&lt;TODAY(),"En retard","À faire"))</f>
        <v/>
      </c>
      <c r="O6" s="6" t="inlineStr"/>
      <c r="P6" s="10">
        <f>IF(M6="","À contrôler",IF(O6="","Oui","Non"))</f>
        <v/>
      </c>
      <c r="Q6" s="13">
        <f>IFERROR(IF(M6&lt;&gt;"",1,0),0)</f>
        <v/>
      </c>
    </row>
    <row r="7">
      <c r="A7" s="3" t="inlineStr">
        <is>
          <t>OP-005</t>
        </is>
      </c>
      <c r="B7" s="4" t="inlineStr">
        <is>
          <t>Cuisine</t>
        </is>
      </c>
      <c r="C7" s="4" t="inlineStr">
        <is>
          <t>Plan de travail cuisine</t>
        </is>
      </c>
      <c r="D7" s="4" t="inlineStr">
        <is>
          <t>Nettoyage puis désinfection alimentaire</t>
        </is>
      </c>
      <c r="E7" s="4" t="inlineStr">
        <is>
          <t>Nettoyage + désinfection</t>
        </is>
      </c>
      <c r="F7" s="3" t="inlineStr">
        <is>
          <t>Quotidienne</t>
        </is>
      </c>
      <c r="G7" s="5" t="inlineStr">
        <is>
          <t>Mardi</t>
        </is>
      </c>
      <c r="H7" s="6" t="inlineStr">
        <is>
          <t>Désinfectant alimentaire</t>
        </is>
      </c>
      <c r="I7" s="5" t="inlineStr">
        <is>
          <t>1,5 %</t>
        </is>
      </c>
      <c r="J7" s="7" t="n">
        <v>15</v>
      </c>
      <c r="K7" s="6" t="inlineStr">
        <is>
          <t>Léa</t>
        </is>
      </c>
      <c r="L7" s="8" t="n">
        <v>46232</v>
      </c>
      <c r="M7" s="8" t="n">
        <v>46232</v>
      </c>
      <c r="N7" s="3">
        <f>IF(M7&lt;&gt;"","Réalisé",IF(L7&lt;TODAY(),"En retard","À faire"))</f>
        <v/>
      </c>
      <c r="O7" s="6" t="inlineStr"/>
      <c r="P7" s="3">
        <f>IF(M7="","À contrôler",IF(O7="","Oui","Non"))</f>
        <v/>
      </c>
      <c r="Q7" s="9">
        <f>IFERROR(IF(M7&lt;&gt;"",1,0),0)</f>
        <v/>
      </c>
    </row>
    <row r="8">
      <c r="A8" s="10" t="inlineStr">
        <is>
          <t>OP-006</t>
        </is>
      </c>
      <c r="B8" s="11" t="inlineStr">
        <is>
          <t>Espace repas</t>
        </is>
      </c>
      <c r="C8" s="11" t="inlineStr">
        <is>
          <t>Sols de l'espace repas</t>
        </is>
      </c>
      <c r="D8" s="11" t="inlineStr">
        <is>
          <t>Lavage au détergent sol</t>
        </is>
      </c>
      <c r="E8" s="11" t="inlineStr">
        <is>
          <t>Nettoyage</t>
        </is>
      </c>
      <c r="F8" s="10" t="inlineStr">
        <is>
          <t>Quotidienne</t>
        </is>
      </c>
      <c r="G8" s="5" t="inlineStr">
        <is>
          <t>Mercredi</t>
        </is>
      </c>
      <c r="H8" s="6" t="inlineStr">
        <is>
          <t>Détergent sol</t>
        </is>
      </c>
      <c r="I8" s="5" t="inlineStr">
        <is>
          <t>1 %</t>
        </is>
      </c>
      <c r="J8" s="12" t="n">
        <v>0</v>
      </c>
      <c r="K8" s="6" t="inlineStr">
        <is>
          <t>Louis</t>
        </is>
      </c>
      <c r="L8" s="8" t="n">
        <v>46232</v>
      </c>
      <c r="M8" s="8" t="n"/>
      <c r="N8" s="10">
        <f>IF(M8&lt;&gt;"","Réalisé",IF(L8&lt;TODAY(),"En retard","À faire"))</f>
        <v/>
      </c>
      <c r="O8" s="6" t="inlineStr"/>
      <c r="P8" s="10">
        <f>IF(M8="","À contrôler",IF(O8="","Oui","Non"))</f>
        <v/>
      </c>
      <c r="Q8" s="13">
        <f>IFERROR(IF(M8&lt;&gt;"",1,0),0)</f>
        <v/>
      </c>
    </row>
    <row r="9">
      <c r="A9" s="3" t="inlineStr">
        <is>
          <t>OP-007</t>
        </is>
      </c>
      <c r="B9" s="4" t="inlineStr">
        <is>
          <t>Cuisine</t>
        </is>
      </c>
      <c r="C9" s="4" t="inlineStr">
        <is>
          <t>Réfrigérateur</t>
        </is>
      </c>
      <c r="D9" s="4" t="inlineStr">
        <is>
          <t>Vidange, nettoyage et désinfection interne</t>
        </is>
      </c>
      <c r="E9" s="4" t="inlineStr">
        <is>
          <t>Nettoyage + désinfection</t>
        </is>
      </c>
      <c r="F9" s="3" t="inlineStr">
        <is>
          <t>Mensuelle</t>
        </is>
      </c>
      <c r="G9" s="5" t="inlineStr">
        <is>
          <t>Jeudi</t>
        </is>
      </c>
      <c r="H9" s="6" t="inlineStr">
        <is>
          <t>Produit compatible contact alimentaire</t>
        </is>
      </c>
      <c r="I9" s="5" t="inlineStr">
        <is>
          <t>2 %</t>
        </is>
      </c>
      <c r="J9" s="7" t="n">
        <v>10</v>
      </c>
      <c r="K9" s="6" t="inlineStr">
        <is>
          <t>Chloé</t>
        </is>
      </c>
      <c r="L9" s="8" t="n">
        <v>46240</v>
      </c>
      <c r="M9" s="8" t="n"/>
      <c r="N9" s="3">
        <f>IF(M9&lt;&gt;"","Réalisé",IF(L9&lt;TODAY(),"En retard","À faire"))</f>
        <v/>
      </c>
      <c r="O9" s="6" t="inlineStr"/>
      <c r="P9" s="3">
        <f>IF(M9="","À contrôler",IF(O9="","Oui","Non"))</f>
        <v/>
      </c>
      <c r="Q9" s="9">
        <f>IFERROR(IF(M9&lt;&gt;"",1,0),0)</f>
        <v/>
      </c>
    </row>
    <row r="10">
      <c r="A10" s="10" t="inlineStr">
        <is>
          <t>OP-008</t>
        </is>
      </c>
      <c r="B10" s="11" t="inlineStr">
        <is>
          <t>Vestiaires</t>
        </is>
      </c>
      <c r="C10" s="11" t="inlineStr">
        <is>
          <t>Vestiaires personnels</t>
        </is>
      </c>
      <c r="D10" s="11" t="inlineStr">
        <is>
          <t>Désinfection des casiers et bancs</t>
        </is>
      </c>
      <c r="E10" s="11" t="inlineStr">
        <is>
          <t>Désinfection</t>
        </is>
      </c>
      <c r="F10" s="10" t="inlineStr">
        <is>
          <t>Hebdomadaire</t>
        </is>
      </c>
      <c r="G10" s="5" t="inlineStr">
        <is>
          <t>Vendredi</t>
        </is>
      </c>
      <c r="H10" s="6" t="inlineStr">
        <is>
          <t>Produit désinfectant</t>
        </is>
      </c>
      <c r="I10" s="5" t="inlineStr">
        <is>
          <t>1 %</t>
        </is>
      </c>
      <c r="J10" s="12" t="n">
        <v>8</v>
      </c>
      <c r="K10" s="6" t="inlineStr">
        <is>
          <t>Nathan</t>
        </is>
      </c>
      <c r="L10" s="8" t="n">
        <v>46234</v>
      </c>
      <c r="M10" s="8" t="n">
        <v>46234</v>
      </c>
      <c r="N10" s="10">
        <f>IF(M10&lt;&gt;"","Réalisé",IF(L10&lt;TODAY(),"En retard","À faire"))</f>
        <v/>
      </c>
      <c r="O10" s="6" t="inlineStr">
        <is>
          <t>Odeur persistante signalée dans un casier</t>
        </is>
      </c>
      <c r="P10" s="10">
        <f>IF(M10="","À contrôler",IF(O10="","Oui","Non"))</f>
        <v/>
      </c>
      <c r="Q10" s="13">
        <f>IFERROR(IF(M10&lt;&gt;"",1,0),0)</f>
        <v/>
      </c>
    </row>
    <row r="11">
      <c r="A11" s="3" t="inlineStr">
        <is>
          <t>OP-009</t>
        </is>
      </c>
      <c r="B11" s="4" t="inlineStr">
        <is>
          <t>Zone déchets</t>
        </is>
      </c>
      <c r="C11" s="4" t="inlineStr">
        <is>
          <t>Poubelles et zone déchets</t>
        </is>
      </c>
      <c r="D11" s="4" t="inlineStr">
        <is>
          <t>Lavage et désinfection des conteneurs</t>
        </is>
      </c>
      <c r="E11" s="4" t="inlineStr">
        <is>
          <t>Nettoyage + désinfection</t>
        </is>
      </c>
      <c r="F11" s="3" t="inlineStr">
        <is>
          <t>Quotidienne</t>
        </is>
      </c>
      <c r="G11" s="5" t="inlineStr">
        <is>
          <t>Mercredi</t>
        </is>
      </c>
      <c r="H11" s="6" t="inlineStr">
        <is>
          <t>Détergent désinfectant</t>
        </is>
      </c>
      <c r="I11" s="5" t="inlineStr">
        <is>
          <t>2 %</t>
        </is>
      </c>
      <c r="J11" s="7" t="n">
        <v>5</v>
      </c>
      <c r="K11" s="6" t="inlineStr">
        <is>
          <t>Manon</t>
        </is>
      </c>
      <c r="L11" s="8" t="n">
        <v>46233</v>
      </c>
      <c r="M11" s="8" t="n">
        <v>46233</v>
      </c>
      <c r="N11" s="3">
        <f>IF(M11&lt;&gt;"","Réalisé",IF(L11&lt;TODAY(),"En retard","À faire"))</f>
        <v/>
      </c>
      <c r="O11" s="6" t="inlineStr"/>
      <c r="P11" s="3">
        <f>IF(M11="","À contrôler",IF(O11="","Oui","Non"))</f>
        <v/>
      </c>
      <c r="Q11" s="9">
        <f>IFERROR(IF(M11&lt;&gt;"",1,0),0)</f>
        <v/>
      </c>
    </row>
    <row r="13">
      <c r="B13" s="14" t="inlineStr">
        <is>
          <t>Ville de l'établissement :</t>
        </is>
      </c>
      <c r="C13" s="15" t="inlineStr">
        <is>
          <t>Lyon</t>
        </is>
      </c>
    </row>
  </sheetData>
  <autoFilter ref="A2:Q11"/>
  <mergeCells count="1">
    <mergeCell ref="A1:Q1"/>
  </mergeCells>
  <conditionalFormatting sqref="N3:N50">
    <cfRule type="expression" priority="1" dxfId="0" stopIfTrue="1">
      <formula>$N3="Réalisé"</formula>
    </cfRule>
    <cfRule type="expression" priority="2" dxfId="1" stopIfTrue="1">
      <formula>$N3="En retard"</formula>
    </cfRule>
    <cfRule type="expression" priority="3" dxfId="2" stopIfTrue="1">
      <formula>$N3="À faire"</formula>
    </cfRule>
  </conditionalFormatting>
  <conditionalFormatting sqref="P3:P50">
    <cfRule type="expression" priority="4" dxfId="0" stopIfTrue="1">
      <formula>$P3="Oui"</formula>
    </cfRule>
    <cfRule type="expression" priority="5" dxfId="1" stopIfTrue="1">
      <formula>$P3="Non"</formula>
    </cfRule>
    <cfRule type="expression" priority="6" dxfId="2" stopIfTrue="1">
      <formula>$P3="À contrôler"</formula>
    </cfRule>
  </conditionalFormatting>
  <dataValidations count="3">
    <dataValidation sqref="E3:E50" showErrorMessage="1" showInputMessage="1" allowBlank="1" type="list">
      <formula1>"Nettoyage,Désinfection,Nettoyage + désinfection"</formula1>
    </dataValidation>
    <dataValidation sqref="F3:F50" showErrorMessage="1" showInputMessage="1" allowBlank="1" type="list">
      <formula1>"Quotidienne,Hebdomadaire,Mensuelle"</formula1>
    </dataValidation>
    <dataValidation sqref="C13" showErrorMessage="1" showInputMessage="1" allowBlank="1" type="list">
      <formula1>"Lyon,Paris,Marseille,Toulouse,Bordeaux,Nantes"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25"/>
  <sheetViews>
    <sheetView workbookViewId="0">
      <selection activeCell="A1" sqref="A1"/>
    </sheetView>
  </sheetViews>
  <sheetFormatPr baseColWidth="8" defaultRowHeight="15"/>
  <cols>
    <col width="28" customWidth="1" min="1" max="1"/>
    <col width="20" customWidth="1" min="2" max="2"/>
    <col width="20" customWidth="1" min="3" max="3"/>
    <col width="18" customWidth="1" min="4" max="4"/>
    <col width="12" customWidth="1" min="5" max="5"/>
    <col width="4" customWidth="1" min="6" max="6"/>
    <col width="4" customWidth="1" min="7" max="7"/>
    <col width="26" customWidth="1" min="8" max="8"/>
    <col width="12" customWidth="1" min="9" max="9"/>
  </cols>
  <sheetData>
    <row r="1" ht="30" customHeight="1">
      <c r="A1" s="1" t="inlineStr">
        <is>
          <t>SUIVI &amp; TABLEAU DE BORD — Nettoyage et désinfection</t>
        </is>
      </c>
    </row>
    <row r="3">
      <c r="A3" s="16" t="inlineStr">
        <is>
          <t>Nombre total d'opérations</t>
        </is>
      </c>
      <c r="B3" s="17">
        <f>COUNTA('Plan de nettoyage'!A3:A100)</f>
        <v/>
      </c>
    </row>
    <row r="4">
      <c r="A4" s="18" t="inlineStr">
        <is>
          <t>Opérations réalisées</t>
        </is>
      </c>
      <c r="B4" s="19">
        <f>COUNTIF('Plan de nettoyage'!N3:N100,"Réalisé")</f>
        <v/>
      </c>
    </row>
    <row r="5">
      <c r="A5" s="16" t="inlineStr">
        <is>
          <t>Opérations en retard</t>
        </is>
      </c>
      <c r="B5" s="17">
        <f>COUNTIF('Plan de nettoyage'!N3:N100,"En retard")</f>
        <v/>
      </c>
    </row>
    <row r="6">
      <c r="A6" s="18" t="inlineStr">
        <is>
          <t>Nombre d'anomalies</t>
        </is>
      </c>
      <c r="B6" s="19">
        <f>COUNTIF('Plan de nettoyage'!P3:P100,"Non")</f>
        <v/>
      </c>
    </row>
    <row r="7">
      <c r="A7" s="16" t="inlineStr">
        <is>
          <t>Taux global de réalisation</t>
        </is>
      </c>
      <c r="B7" s="20">
        <f>IFERROR(COUNTIF('Plan de nettoyage'!N3:N100,"Réalisé")/COUNTA('Plan de nettoyage'!A3:A100),0)</f>
        <v/>
      </c>
    </row>
    <row r="8">
      <c r="A8" s="18" t="inlineStr">
        <is>
          <t>Moyenne du temps de contact</t>
        </is>
      </c>
      <c r="B8" s="21">
        <f>IFERROR(AVERAGE('Plan de nettoyage'!J3:J100),0)</f>
        <v/>
      </c>
    </row>
    <row r="10">
      <c r="A10" s="22" t="inlineStr">
        <is>
          <t>Récapitulatif par responsable</t>
        </is>
      </c>
    </row>
    <row r="11">
      <c r="A11" s="23" t="inlineStr">
        <is>
          <t>Responsable</t>
        </is>
      </c>
      <c r="B11" s="23" t="inlineStr">
        <is>
          <t>Opérations assignées</t>
        </is>
      </c>
      <c r="C11" s="23" t="inlineStr">
        <is>
          <t>Opérations réalisées</t>
        </is>
      </c>
      <c r="D11" s="23" t="inlineStr">
        <is>
          <t>Taux de réalisation</t>
        </is>
      </c>
      <c r="E11" s="23" t="inlineStr">
        <is>
          <t>Alertes</t>
        </is>
      </c>
      <c r="H11" s="23" t="inlineStr">
        <is>
          <t>Statut</t>
        </is>
      </c>
      <c r="I11" s="23" t="inlineStr">
        <is>
          <t>Nombre</t>
        </is>
      </c>
    </row>
    <row r="12">
      <c r="A12" s="4" t="inlineStr">
        <is>
          <t>Camille</t>
        </is>
      </c>
      <c r="B12" s="3">
        <f>COUNTIF('Plan de nettoyage'!K3:K100,A12)</f>
        <v/>
      </c>
      <c r="C12" s="3">
        <f>COUNTIFS('Plan de nettoyage'!K3:K100,A12,'Plan de nettoyage'!N3:N100,"Réalisé")</f>
        <v/>
      </c>
      <c r="D12" s="9">
        <f>IFERROR(C12/B12,0)</f>
        <v/>
      </c>
      <c r="E12" s="3">
        <f>IFERROR(COUNTIFS('Plan de nettoyage'!K3:K100,A12,'Plan de nettoyage'!N3:N100,"En retard")+COUNTIFS('Plan de nettoyage'!K3:K100,A12,'Plan de nettoyage'!P3:P100,"Non"),0)</f>
        <v/>
      </c>
      <c r="H12" s="24" t="inlineStr">
        <is>
          <t>Réalisé</t>
        </is>
      </c>
      <c r="I12" s="24">
        <f>COUNTIF('Plan de nettoyage'!N3:N100,"Réalisé")</f>
        <v/>
      </c>
    </row>
    <row r="13">
      <c r="A13" s="11" t="inlineStr">
        <is>
          <t>Lucas</t>
        </is>
      </c>
      <c r="B13" s="10">
        <f>COUNTIF('Plan de nettoyage'!K3:K100,A13)</f>
        <v/>
      </c>
      <c r="C13" s="10">
        <f>COUNTIFS('Plan de nettoyage'!K3:K100,A13,'Plan de nettoyage'!N3:N100,"Réalisé")</f>
        <v/>
      </c>
      <c r="D13" s="13">
        <f>IFERROR(C13/B13,0)</f>
        <v/>
      </c>
      <c r="E13" s="10">
        <f>IFERROR(COUNTIFS('Plan de nettoyage'!K3:K100,A13,'Plan de nettoyage'!N3:N100,"En retard")+COUNTIFS('Plan de nettoyage'!K3:K100,A13,'Plan de nettoyage'!P3:P100,"Non"),0)</f>
        <v/>
      </c>
      <c r="H13" s="24" t="inlineStr">
        <is>
          <t>À faire</t>
        </is>
      </c>
      <c r="I13" s="24">
        <f>COUNTIF('Plan de nettoyage'!N3:N100,"À faire")</f>
        <v/>
      </c>
    </row>
    <row r="14">
      <c r="A14" s="4" t="inlineStr">
        <is>
          <t>Emma</t>
        </is>
      </c>
      <c r="B14" s="3">
        <f>COUNTIF('Plan de nettoyage'!K3:K100,A14)</f>
        <v/>
      </c>
      <c r="C14" s="3">
        <f>COUNTIFS('Plan de nettoyage'!K3:K100,A14,'Plan de nettoyage'!N3:N100,"Réalisé")</f>
        <v/>
      </c>
      <c r="D14" s="9">
        <f>IFERROR(C14/B14,0)</f>
        <v/>
      </c>
      <c r="E14" s="3">
        <f>IFERROR(COUNTIFS('Plan de nettoyage'!K3:K100,A14,'Plan de nettoyage'!N3:N100,"En retard")+COUNTIFS('Plan de nettoyage'!K3:K100,A14,'Plan de nettoyage'!P3:P100,"Non"),0)</f>
        <v/>
      </c>
      <c r="H14" s="24" t="inlineStr">
        <is>
          <t>En retard</t>
        </is>
      </c>
      <c r="I14" s="24">
        <f>COUNTIF('Plan de nettoyage'!N3:N100,"En retard")</f>
        <v/>
      </c>
    </row>
    <row r="15">
      <c r="A15" s="11" t="inlineStr">
        <is>
          <t>Hugo</t>
        </is>
      </c>
      <c r="B15" s="10">
        <f>COUNTIF('Plan de nettoyage'!K3:K100,A15)</f>
        <v/>
      </c>
      <c r="C15" s="10">
        <f>COUNTIFS('Plan de nettoyage'!K3:K100,A15,'Plan de nettoyage'!N3:N100,"Réalisé")</f>
        <v/>
      </c>
      <c r="D15" s="13">
        <f>IFERROR(C15/B15,0)</f>
        <v/>
      </c>
      <c r="E15" s="10">
        <f>IFERROR(COUNTIFS('Plan de nettoyage'!K3:K100,A15,'Plan de nettoyage'!N3:N100,"En retard")+COUNTIFS('Plan de nettoyage'!K3:K100,A15,'Plan de nettoyage'!P3:P100,"Non"),0)</f>
        <v/>
      </c>
    </row>
    <row r="16">
      <c r="A16" s="4" t="inlineStr">
        <is>
          <t>Léa</t>
        </is>
      </c>
      <c r="B16" s="3">
        <f>COUNTIF('Plan de nettoyage'!K3:K100,A16)</f>
        <v/>
      </c>
      <c r="C16" s="3">
        <f>COUNTIFS('Plan de nettoyage'!K3:K100,A16,'Plan de nettoyage'!N3:N100,"Réalisé")</f>
        <v/>
      </c>
      <c r="D16" s="9">
        <f>IFERROR(C16/B16,0)</f>
        <v/>
      </c>
      <c r="E16" s="3">
        <f>IFERROR(COUNTIFS('Plan de nettoyage'!K3:K100,A16,'Plan de nettoyage'!N3:N100,"En retard")+COUNTIFS('Plan de nettoyage'!K3:K100,A16,'Plan de nettoyage'!P3:P100,"Non"),0)</f>
        <v/>
      </c>
    </row>
    <row r="17">
      <c r="A17" s="11" t="inlineStr">
        <is>
          <t>Louis</t>
        </is>
      </c>
      <c r="B17" s="10">
        <f>COUNTIF('Plan de nettoyage'!K3:K100,A17)</f>
        <v/>
      </c>
      <c r="C17" s="10">
        <f>COUNTIFS('Plan de nettoyage'!K3:K100,A17,'Plan de nettoyage'!N3:N100,"Réalisé")</f>
        <v/>
      </c>
      <c r="D17" s="13">
        <f>IFERROR(C17/B17,0)</f>
        <v/>
      </c>
      <c r="E17" s="10">
        <f>IFERROR(COUNTIFS('Plan de nettoyage'!K3:K100,A17,'Plan de nettoyage'!N3:N100,"En retard")+COUNTIFS('Plan de nettoyage'!K3:K100,A17,'Plan de nettoyage'!P3:P100,"Non"),0)</f>
        <v/>
      </c>
      <c r="H17" s="23" t="inlineStr">
        <is>
          <t>Type d'action</t>
        </is>
      </c>
      <c r="I17" s="23" t="inlineStr">
        <is>
          <t>Nombre</t>
        </is>
      </c>
    </row>
    <row r="18">
      <c r="A18" s="4" t="inlineStr">
        <is>
          <t>Chloé</t>
        </is>
      </c>
      <c r="B18" s="3">
        <f>COUNTIF('Plan de nettoyage'!K3:K100,A18)</f>
        <v/>
      </c>
      <c r="C18" s="3">
        <f>COUNTIFS('Plan de nettoyage'!K3:K100,A18,'Plan de nettoyage'!N3:N100,"Réalisé")</f>
        <v/>
      </c>
      <c r="D18" s="9">
        <f>IFERROR(C18/B18,0)</f>
        <v/>
      </c>
      <c r="E18" s="3">
        <f>IFERROR(COUNTIFS('Plan de nettoyage'!K3:K100,A18,'Plan de nettoyage'!N3:N100,"En retard")+COUNTIFS('Plan de nettoyage'!K3:K100,A18,'Plan de nettoyage'!P3:P100,"Non"),0)</f>
        <v/>
      </c>
      <c r="H18" s="24" t="inlineStr">
        <is>
          <t>Nettoyage</t>
        </is>
      </c>
      <c r="I18" s="24">
        <f>COUNTIF('Plan de nettoyage'!E3:E100,"Nettoyage")</f>
        <v/>
      </c>
    </row>
    <row r="19">
      <c r="A19" s="11" t="inlineStr">
        <is>
          <t>Nathan</t>
        </is>
      </c>
      <c r="B19" s="10">
        <f>COUNTIF('Plan de nettoyage'!K3:K100,A19)</f>
        <v/>
      </c>
      <c r="C19" s="10">
        <f>COUNTIFS('Plan de nettoyage'!K3:K100,A19,'Plan de nettoyage'!N3:N100,"Réalisé")</f>
        <v/>
      </c>
      <c r="D19" s="13">
        <f>IFERROR(C19/B19,0)</f>
        <v/>
      </c>
      <c r="E19" s="10">
        <f>IFERROR(COUNTIFS('Plan de nettoyage'!K3:K100,A19,'Plan de nettoyage'!N3:N100,"En retard")+COUNTIFS('Plan de nettoyage'!K3:K100,A19,'Plan de nettoyage'!P3:P100,"Non"),0)</f>
        <v/>
      </c>
      <c r="H19" s="24" t="inlineStr">
        <is>
          <t>Désinfection</t>
        </is>
      </c>
      <c r="I19" s="24">
        <f>COUNTIF('Plan de nettoyage'!E3:E100,"Désinfection")</f>
        <v/>
      </c>
    </row>
    <row r="20">
      <c r="A20" s="4" t="inlineStr">
        <is>
          <t>Manon</t>
        </is>
      </c>
      <c r="B20" s="3">
        <f>COUNTIF('Plan de nettoyage'!K3:K100,A20)</f>
        <v/>
      </c>
      <c r="C20" s="3">
        <f>COUNTIFS('Plan de nettoyage'!K3:K100,A20,'Plan de nettoyage'!N3:N100,"Réalisé")</f>
        <v/>
      </c>
      <c r="D20" s="9">
        <f>IFERROR(C20/B20,0)</f>
        <v/>
      </c>
      <c r="E20" s="3">
        <f>IFERROR(COUNTIFS('Plan de nettoyage'!K3:K100,A20,'Plan de nettoyage'!N3:N100,"En retard")+COUNTIFS('Plan de nettoyage'!K3:K100,A20,'Plan de nettoyage'!P3:P100,"Non"),0)</f>
        <v/>
      </c>
      <c r="H20" s="24" t="inlineStr">
        <is>
          <t>Nettoyage + désinfection</t>
        </is>
      </c>
      <c r="I20" s="24">
        <f>COUNTIF('Plan de nettoyage'!E3:E100,"Nettoyage + désinfection")</f>
        <v/>
      </c>
    </row>
    <row r="21">
      <c r="A21" s="25" t="inlineStr">
        <is>
          <t>TOTAL</t>
        </is>
      </c>
      <c r="B21" s="25">
        <f>SUM(B12:B20)</f>
        <v/>
      </c>
      <c r="C21" s="25">
        <f>SUM(C12:C20)</f>
        <v/>
      </c>
      <c r="D21" s="26">
        <f>IFERROR(C21/B21,0)</f>
        <v/>
      </c>
      <c r="E21" s="25">
        <f>SUM(E12:E20)</f>
        <v/>
      </c>
    </row>
    <row r="23">
      <c r="A23" s="22" t="inlineStr">
        <is>
          <t>Recherche d'un responsable</t>
        </is>
      </c>
    </row>
    <row r="24">
      <c r="A24" s="14" t="inlineStr">
        <is>
          <t>Nom saisi :</t>
        </is>
      </c>
      <c r="B24" s="15" t="inlineStr">
        <is>
          <t>Camille</t>
        </is>
      </c>
    </row>
    <row r="25">
      <c r="A25" s="14" t="inlineStr">
        <is>
          <t>Conformité (VLOOKUP) :</t>
        </is>
      </c>
      <c r="B25" s="27">
        <f>IFERROR(VLOOKUP(B24,'Plan de nettoyage'!K:P,6,FALSE),"")</f>
        <v/>
      </c>
    </row>
  </sheetData>
  <mergeCells count="1">
    <mergeCell ref="A1:F1"/>
  </mergeCells>
  <conditionalFormatting sqref="E12:E20">
    <cfRule type="expression" priority="1" dxfId="1" stopIfTrue="1">
      <formula>$E12&gt;0</formula>
    </cfRule>
  </conditionalFormatting>
  <conditionalFormatting sqref="D12:D20">
    <cfRule type="expression" priority="2" dxfId="0" stopIfTrue="1">
      <formula>$D12=1</formula>
    </cfRule>
    <cfRule type="expression" priority="3" dxfId="2" stopIfTrue="1">
      <formula>AND($D12&lt;1,$D12&gt;0)</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30" customWidth="1" min="1" max="1"/>
    <col width="30" customWidth="1" min="2" max="2"/>
    <col width="30" customWidth="1" min="3" max="3"/>
    <col width="30" customWidth="1" min="4" max="4"/>
  </cols>
  <sheetData>
    <row r="1" ht="30" customHeight="1">
      <c r="A1" s="1" t="inlineStr">
        <is>
          <t>MODE D'EMPLOI — Plan de nettoyage et désinfection</t>
        </is>
      </c>
    </row>
    <row r="3" ht="22" customHeight="1">
      <c r="A3" s="28" t="inlineStr">
        <is>
          <t>Objectif</t>
        </is>
      </c>
    </row>
    <row r="4" ht="62" customHeight="1">
      <c r="A4" s="29" t="inlineStr">
        <is>
          <t>Ce classeur permet de piloter le plan de nettoyage et de désinfection d'un établissement recevant du public ou d'une entreprise alimentaire. Il assure la traçabilité des opérations, le suivi des responsabilités et la détection des retards ou anomalies.</t>
        </is>
      </c>
    </row>
    <row r="6" ht="22" customHeight="1">
      <c r="A6" s="28" t="inlineStr">
        <is>
          <t>Mode d'emploi</t>
        </is>
      </c>
    </row>
    <row r="7" ht="170" customHeight="1">
      <c r="A7" s="29" t="inlineStr">
        <is>
          <t>1. Dans la feuille « Plan de nettoyage », renseignez pour chaque opération la date prévue, le responsable, le produit, le dosage et le temps de contact (cellules jaunes).
2. Après chaque intervention, saisissez la date réalisée : le statut se calcule automatiquement.
3. Toute anomalie constatée doit être notée dans la colonne « Commentaire / anomalie » : la conformité passe alors à « Non ».
4. La feuille « Suivi &amp; tableau de bord » se met à jour automatiquement (indicateurs, tableau par responsable, graphiques).</t>
        </is>
      </c>
    </row>
    <row r="9" ht="22" customHeight="1">
      <c r="A9" s="28" t="inlineStr">
        <is>
          <t>Bonnes pratiques produits</t>
        </is>
      </c>
    </row>
    <row r="10" ht="62" customHeight="1">
      <c r="A10" s="29" t="inlineStr">
        <is>
          <t>Respectez impérativement le dosage et le temps de contact indiqués sur la fiche technique du produit. Ne mélangez jamais les produits chimiques entre eux. Vérifiez la compatibilité des produits avec les surfaces en contact avec les denrées alimentaires.</t>
        </is>
      </c>
    </row>
    <row r="12" ht="22" customHeight="1">
      <c r="A12" s="28" t="inlineStr">
        <is>
          <t>Archivage et conformité</t>
        </is>
      </c>
    </row>
    <row r="13" ht="62" customHeight="1">
      <c r="A13" s="29" t="inlineStr">
        <is>
          <t>Archivez les contrôles réalisés selon les procédures internes et les exigences d'hygiène applicables (plan de maîtrise sanitaire, méthode HACCP le cas échéant). Conservez les fiches techniques et fiches de données de sécurité des produits utilisés.</t>
        </is>
      </c>
    </row>
    <row r="15" ht="22" customHeight="1">
      <c r="A15" s="28" t="inlineStr">
        <is>
          <t>Rappel RGPD</t>
        </is>
      </c>
    </row>
    <row r="16" ht="44" customHeight="1">
      <c r="A16" s="29" t="inlineStr">
        <is>
          <t>Limitez les données personnelles aux seuls prénoms ou noms nécessaires au suivi des opérations. Ne collectez aucune donnée supplémentaire non indispensable et sécurisez l'accès au fichier.</t>
        </is>
      </c>
    </row>
    <row r="18" ht="22" customHeight="1">
      <c r="A18" s="28" t="inlineStr">
        <is>
          <t>Légende des couleurs</t>
        </is>
      </c>
    </row>
    <row r="19" ht="134" customHeight="1">
      <c r="A19" s="29" t="inlineStr">
        <is>
          <t>Vert : opération réalisée et conforme.
Rouge : opération en retard ou non conforme — action corrective requise.
Orange : opération à faire ou à contrôler.
Jaune pâle : cellule de saisie manuelle.
Violet : en-têtes ; corail : ligne de total.</t>
        </is>
      </c>
    </row>
  </sheetData>
  <mergeCells count="13">
    <mergeCell ref="A1:D1"/>
    <mergeCell ref="A3:D3"/>
    <mergeCell ref="A4:D4"/>
    <mergeCell ref="A6:D6"/>
    <mergeCell ref="A7:D7"/>
    <mergeCell ref="A9:D9"/>
    <mergeCell ref="A10:D10"/>
    <mergeCell ref="A12:D12"/>
    <mergeCell ref="A13:D13"/>
    <mergeCell ref="A15:D15"/>
    <mergeCell ref="A16:D16"/>
    <mergeCell ref="A18:D18"/>
    <mergeCell ref="A19:D1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2026-08-01T05:17:25Z</dcterms:created>
  <dcterms:modified xmlns:dcterms="http://purl.org/dc/terms/" xmlns:xsi="http://www.w3.org/2001/XMLSchema-instance" xsi:type="dcterms:W3CDTF">2026-08-01T05:17:25Z</dcterms:modified>
</cp:coreProperties>
</file>