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Mensuel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0&quot; h&quot;"/>
    <numFmt numFmtId="165" formatCode="#,##0.00&quot; €&quot;"/>
    <numFmt numFmtId="166" formatCode="0.0%"/>
  </numFmts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000000"/>
      <sz val="11"/>
    </font>
    <font>
      <b val="1"/>
      <sz val="10"/>
    </font>
    <font>
      <b val="1"/>
      <color rgb="004A2AA5"/>
      <sz val="11"/>
    </font>
    <font>
      <sz val="10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1EDFB"/>
        <bgColor rgb="00F1EDFB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9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0" fontId="2" fillId="7" borderId="0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6" borderId="1" applyAlignment="1" pivotButton="0" quotePrefix="0" xfId="0">
      <alignment horizontal="center" vertical="center" wrapText="1"/>
    </xf>
    <xf numFmtId="0" fontId="4" fillId="5" borderId="1" pivotButton="0" quotePrefix="0" xfId="0"/>
    <xf numFmtId="165" fontId="4" fillId="6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166" fontId="4" fillId="5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6A34A"/>
      </font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Heures supplémentaires par salarié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'Synthèse'!B13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'Synthèse'!$A$14:$A$22</f>
            </numRef>
          </cat>
          <val>
            <numRef>
              <f>'Synthèse'!$B$14:$B$22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Salarié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mensuelle des heures supplémentaires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'Synthèse'!B25</f>
            </strRef>
          </tx>
          <spPr>
            <a:ln xmlns:a="http://schemas.openxmlformats.org/drawingml/2006/main" w="25000">
              <a:solidFill>
                <a:srgbClr val="FF6B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'Synthèse'!$A$26:$A$31</f>
            </numRef>
          </cat>
          <val>
            <numRef>
              <f>'Synthèse'!$B$26:$B$31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Mois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Heures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montant HS par site</a:t>
            </a:r>
          </a:p>
        </rich>
      </tx>
    </title>
    <plotArea>
      <pieChart>
        <varyColors val="1"/>
        <ser>
          <idx val="0"/>
          <order val="0"/>
          <tx>
            <strRef>
              <f>'Synthèse'!B34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'Synthèse'!$A$35:$A$43</f>
            </numRef>
          </cat>
          <val>
            <numRef>
              <f>'Synthèse'!$B$35:$B$43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38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2" customWidth="1" min="3" max="3"/>
    <col width="14" customWidth="1" min="4" max="4"/>
    <col width="18" customWidth="1" min="5" max="5"/>
    <col width="16" customWidth="1" min="6" max="6"/>
    <col width="18" customWidth="1" min="7" max="7"/>
    <col width="15" customWidth="1" min="8" max="8"/>
    <col width="14" customWidth="1" min="9" max="9"/>
    <col width="16" customWidth="1" min="10" max="10"/>
    <col width="18" customWidth="1" min="11" max="11"/>
    <col width="15" customWidth="1" min="12" max="12"/>
    <col width="16" customWidth="1" min="13" max="13"/>
    <col width="22" customWidth="1" min="14" max="14"/>
  </cols>
  <sheetData>
    <row r="1" ht="26" customHeight="1">
      <c r="A1" s="1" t="inlineStr">
        <is>
          <t>SUIVI DES HEURES SUPPLÉMENTAIRES MENSUELLES - 2026</t>
        </is>
      </c>
    </row>
    <row r="3">
      <c r="A3" s="2" t="inlineStr">
        <is>
          <t>Mois</t>
        </is>
      </c>
      <c r="B3" s="2" t="inlineStr">
        <is>
          <t>Salarié</t>
        </is>
      </c>
      <c r="C3" s="2" t="inlineStr">
        <is>
          <t>Poste</t>
        </is>
      </c>
      <c r="D3" s="2" t="inlineStr">
        <is>
          <t>Site / Agence</t>
        </is>
      </c>
      <c r="E3" s="2" t="inlineStr">
        <is>
          <t>Heures contractuelles</t>
        </is>
      </c>
      <c r="F3" s="2" t="inlineStr">
        <is>
          <t>Heures réalisées</t>
        </is>
      </c>
      <c r="G3" s="2" t="inlineStr">
        <is>
          <t>Heures supplémentaires</t>
        </is>
      </c>
      <c r="H3" s="2" t="inlineStr">
        <is>
          <t>Taux horaire brut</t>
        </is>
      </c>
      <c r="I3" s="2" t="inlineStr">
        <is>
          <t>Majoration HS %</t>
        </is>
      </c>
      <c r="J3" s="2" t="inlineStr">
        <is>
          <t>Montant HS brut</t>
        </is>
      </c>
      <c r="K3" s="2" t="inlineStr">
        <is>
          <t>Acompte / récupération</t>
        </is>
      </c>
      <c r="L3" s="2" t="inlineStr">
        <is>
          <t>Net à payer HS</t>
        </is>
      </c>
      <c r="M3" s="2" t="inlineStr">
        <is>
          <t>Statut validation</t>
        </is>
      </c>
      <c r="N3" s="2" t="inlineStr">
        <is>
          <t>Commentaire</t>
        </is>
      </c>
    </row>
    <row r="4">
      <c r="A4" s="3" t="inlineStr">
        <is>
          <t>01/2026</t>
        </is>
      </c>
      <c r="B4" s="3" t="inlineStr">
        <is>
          <t>Camille</t>
        </is>
      </c>
      <c r="C4" s="3" t="inlineStr">
        <is>
          <t>Agent logistique</t>
        </is>
      </c>
      <c r="D4" s="3" t="inlineStr">
        <is>
          <t>Paris</t>
        </is>
      </c>
      <c r="E4" s="4" t="n">
        <v>151.67</v>
      </c>
      <c r="F4" s="4" t="n">
        <v>151.67</v>
      </c>
      <c r="G4" s="5">
        <f>MAX(0,F4-E4)</f>
        <v/>
      </c>
      <c r="H4" s="6">
        <f>IFERROR(VLOOKUP(C4,Référentiel!$A$4:$C$12,2,FALSE),0)</f>
        <v/>
      </c>
      <c r="I4" s="7">
        <f>IFERROR(VLOOKUP(C4,Référentiel!$A$4:$C$12,3,FALSE),0)</f>
        <v/>
      </c>
      <c r="J4" s="6">
        <f>G4*H4*(1+I4)</f>
        <v/>
      </c>
      <c r="K4" s="8" t="n">
        <v>0</v>
      </c>
      <c r="L4" s="6">
        <f>J4-K4</f>
        <v/>
      </c>
      <c r="M4" s="3">
        <f>IF(G4&gt;0,"À contrôler","OK")</f>
        <v/>
      </c>
      <c r="N4" s="9" t="inlineStr"/>
    </row>
    <row r="5">
      <c r="A5" s="10" t="inlineStr">
        <is>
          <t>01/2026</t>
        </is>
      </c>
      <c r="B5" s="10" t="inlineStr">
        <is>
          <t>Lucas</t>
        </is>
      </c>
      <c r="C5" s="10" t="inlineStr">
        <is>
          <t>Technicien maintenance</t>
        </is>
      </c>
      <c r="D5" s="10" t="inlineStr">
        <is>
          <t>Lyon</t>
        </is>
      </c>
      <c r="E5" s="4" t="n">
        <v>151.67</v>
      </c>
      <c r="F5" s="4" t="n">
        <v>158</v>
      </c>
      <c r="G5" s="11">
        <f>MAX(0,F5-E5)</f>
        <v/>
      </c>
      <c r="H5" s="12">
        <f>IFERROR(VLOOKUP(C5,Référentiel!$A$4:$C$12,2,FALSE),0)</f>
        <v/>
      </c>
      <c r="I5" s="13">
        <f>IFERROR(VLOOKUP(C5,Référentiel!$A$4:$C$12,3,FALSE),0)</f>
        <v/>
      </c>
      <c r="J5" s="12">
        <f>G5*H5*(1+I5)</f>
        <v/>
      </c>
      <c r="K5" s="8" t="n">
        <v>0</v>
      </c>
      <c r="L5" s="12">
        <f>J5-K5</f>
        <v/>
      </c>
      <c r="M5" s="10">
        <f>IF(G5&gt;0,"À contrôler","OK")</f>
        <v/>
      </c>
      <c r="N5" s="9" t="inlineStr"/>
    </row>
    <row r="6">
      <c r="A6" s="3" t="inlineStr">
        <is>
          <t>02/2026</t>
        </is>
      </c>
      <c r="B6" s="3" t="inlineStr">
        <is>
          <t>Emma</t>
        </is>
      </c>
      <c r="C6" s="3" t="inlineStr">
        <is>
          <t>Chef d'équipe</t>
        </is>
      </c>
      <c r="D6" s="3" t="inlineStr">
        <is>
          <t>Marseille</t>
        </is>
      </c>
      <c r="E6" s="4" t="n">
        <v>151.67</v>
      </c>
      <c r="F6" s="4" t="n">
        <v>163</v>
      </c>
      <c r="G6" s="5">
        <f>MAX(0,F6-E6)</f>
        <v/>
      </c>
      <c r="H6" s="6">
        <f>IFERROR(VLOOKUP(C6,Référentiel!$A$4:$C$12,2,FALSE),0)</f>
        <v/>
      </c>
      <c r="I6" s="7">
        <f>IFERROR(VLOOKUP(C6,Référentiel!$A$4:$C$12,3,FALSE),0)</f>
        <v/>
      </c>
      <c r="J6" s="6">
        <f>G6*H6*(1+I6)</f>
        <v/>
      </c>
      <c r="K6" s="8" t="n">
        <v>50</v>
      </c>
      <c r="L6" s="6">
        <f>J6-K6</f>
        <v/>
      </c>
      <c r="M6" s="3">
        <f>IF(G6&gt;0,"À contrôler","OK")</f>
        <v/>
      </c>
      <c r="N6" s="9" t="inlineStr">
        <is>
          <t>Acompte versé</t>
        </is>
      </c>
    </row>
    <row r="7">
      <c r="A7" s="10" t="inlineStr">
        <is>
          <t>02/2026</t>
        </is>
      </c>
      <c r="B7" s="10" t="inlineStr">
        <is>
          <t>Hugo</t>
        </is>
      </c>
      <c r="C7" s="10" t="inlineStr">
        <is>
          <t>Magasinier</t>
        </is>
      </c>
      <c r="D7" s="10" t="inlineStr">
        <is>
          <t>Toulouse</t>
        </is>
      </c>
      <c r="E7" s="4" t="n">
        <v>151.67</v>
      </c>
      <c r="F7" s="4" t="n">
        <v>151.67</v>
      </c>
      <c r="G7" s="11">
        <f>MAX(0,F7-E7)</f>
        <v/>
      </c>
      <c r="H7" s="12">
        <f>IFERROR(VLOOKUP(C7,Référentiel!$A$4:$C$12,2,FALSE),0)</f>
        <v/>
      </c>
      <c r="I7" s="13">
        <f>IFERROR(VLOOKUP(C7,Référentiel!$A$4:$C$12,3,FALSE),0)</f>
        <v/>
      </c>
      <c r="J7" s="12">
        <f>G7*H7*(1+I7)</f>
        <v/>
      </c>
      <c r="K7" s="8" t="n">
        <v>0</v>
      </c>
      <c r="L7" s="12">
        <f>J7-K7</f>
        <v/>
      </c>
      <c r="M7" s="10">
        <f>IF(G7&gt;0,"À contrôler","OK")</f>
        <v/>
      </c>
      <c r="N7" s="9" t="inlineStr"/>
    </row>
    <row r="8">
      <c r="A8" s="3" t="inlineStr">
        <is>
          <t>03/2026</t>
        </is>
      </c>
      <c r="B8" s="3" t="inlineStr">
        <is>
          <t>Léa</t>
        </is>
      </c>
      <c r="C8" s="3" t="inlineStr">
        <is>
          <t>Cariste</t>
        </is>
      </c>
      <c r="D8" s="3" t="inlineStr">
        <is>
          <t>Bordeaux</t>
        </is>
      </c>
      <c r="E8" s="4" t="n">
        <v>151.67</v>
      </c>
      <c r="F8" s="4" t="n">
        <v>156</v>
      </c>
      <c r="G8" s="5">
        <f>MAX(0,F8-E8)</f>
        <v/>
      </c>
      <c r="H8" s="6">
        <f>IFERROR(VLOOKUP(C8,Référentiel!$A$4:$C$12,2,FALSE),0)</f>
        <v/>
      </c>
      <c r="I8" s="7">
        <f>IFERROR(VLOOKUP(C8,Référentiel!$A$4:$C$12,3,FALSE),0)</f>
        <v/>
      </c>
      <c r="J8" s="6">
        <f>G8*H8*(1+I8)</f>
        <v/>
      </c>
      <c r="K8" s="8" t="n">
        <v>0</v>
      </c>
      <c r="L8" s="6">
        <f>J8-K8</f>
        <v/>
      </c>
      <c r="M8" s="3">
        <f>IF(G8&gt;0,"À contrôler","OK")</f>
        <v/>
      </c>
      <c r="N8" s="9" t="inlineStr"/>
    </row>
    <row r="9">
      <c r="A9" s="10" t="inlineStr">
        <is>
          <t>03/2026</t>
        </is>
      </c>
      <c r="B9" s="10" t="inlineStr">
        <is>
          <t>Louis</t>
        </is>
      </c>
      <c r="C9" s="10" t="inlineStr">
        <is>
          <t>Assistant administratif</t>
        </is>
      </c>
      <c r="D9" s="10" t="inlineStr">
        <is>
          <t>Lille</t>
        </is>
      </c>
      <c r="E9" s="4" t="n">
        <v>151.67</v>
      </c>
      <c r="F9" s="4" t="n">
        <v>149</v>
      </c>
      <c r="G9" s="11">
        <f>MAX(0,F9-E9)</f>
        <v/>
      </c>
      <c r="H9" s="12">
        <f>IFERROR(VLOOKUP(C9,Référentiel!$A$4:$C$12,2,FALSE),0)</f>
        <v/>
      </c>
      <c r="I9" s="13">
        <f>IFERROR(VLOOKUP(C9,Référentiel!$A$4:$C$12,3,FALSE),0)</f>
        <v/>
      </c>
      <c r="J9" s="12">
        <f>G9*H9*(1+I9)</f>
        <v/>
      </c>
      <c r="K9" s="8" t="n">
        <v>0</v>
      </c>
      <c r="L9" s="12">
        <f>J9-K9</f>
        <v/>
      </c>
      <c r="M9" s="10">
        <f>IF(G9&gt;0,"À contrôler","OK")</f>
        <v/>
      </c>
      <c r="N9" s="9" t="inlineStr">
        <is>
          <t>Absence partielle</t>
        </is>
      </c>
    </row>
    <row r="10">
      <c r="A10" s="3" t="inlineStr">
        <is>
          <t>04/2026</t>
        </is>
      </c>
      <c r="B10" s="3" t="inlineStr">
        <is>
          <t>Chloé</t>
        </is>
      </c>
      <c r="C10" s="3" t="inlineStr">
        <is>
          <t>Responsable qualité</t>
        </is>
      </c>
      <c r="D10" s="3" t="inlineStr">
        <is>
          <t>Nantes</t>
        </is>
      </c>
      <c r="E10" s="4" t="n">
        <v>151.67</v>
      </c>
      <c r="F10" s="4" t="n">
        <v>160</v>
      </c>
      <c r="G10" s="5">
        <f>MAX(0,F10-E10)</f>
        <v/>
      </c>
      <c r="H10" s="6">
        <f>IFERROR(VLOOKUP(C10,Référentiel!$A$4:$C$12,2,FALSE),0)</f>
        <v/>
      </c>
      <c r="I10" s="7">
        <f>IFERROR(VLOOKUP(C10,Référentiel!$A$4:$C$12,3,FALSE),0)</f>
        <v/>
      </c>
      <c r="J10" s="6">
        <f>G10*H10*(1+I10)</f>
        <v/>
      </c>
      <c r="K10" s="8" t="n">
        <v>0</v>
      </c>
      <c r="L10" s="6">
        <f>J10-K10</f>
        <v/>
      </c>
      <c r="M10" s="3">
        <f>IF(G10&gt;0,"À contrôler","OK")</f>
        <v/>
      </c>
      <c r="N10" s="9" t="inlineStr"/>
    </row>
    <row r="11">
      <c r="A11" s="10" t="inlineStr">
        <is>
          <t>05/2026</t>
        </is>
      </c>
      <c r="B11" s="10" t="inlineStr">
        <is>
          <t>Nathan</t>
        </is>
      </c>
      <c r="C11" s="10" t="inlineStr">
        <is>
          <t>Conducteur de ligne</t>
        </is>
      </c>
      <c r="D11" s="10" t="inlineStr">
        <is>
          <t>Strasbourg</t>
        </is>
      </c>
      <c r="E11" s="4" t="n">
        <v>151.67</v>
      </c>
      <c r="F11" s="4" t="n">
        <v>154</v>
      </c>
      <c r="G11" s="11">
        <f>MAX(0,F11-E11)</f>
        <v/>
      </c>
      <c r="H11" s="12">
        <f>IFERROR(VLOOKUP(C11,Référentiel!$A$4:$C$12,2,FALSE),0)</f>
        <v/>
      </c>
      <c r="I11" s="13">
        <f>IFERROR(VLOOKUP(C11,Référentiel!$A$4:$C$12,3,FALSE),0)</f>
        <v/>
      </c>
      <c r="J11" s="12">
        <f>G11*H11*(1+I11)</f>
        <v/>
      </c>
      <c r="K11" s="8" t="n">
        <v>0</v>
      </c>
      <c r="L11" s="12">
        <f>J11-K11</f>
        <v/>
      </c>
      <c r="M11" s="10">
        <f>IF(G11&gt;0,"À contrôler","OK")</f>
        <v/>
      </c>
      <c r="N11" s="9" t="inlineStr"/>
    </row>
    <row r="12">
      <c r="A12" s="3" t="inlineStr">
        <is>
          <t>06/2026</t>
        </is>
      </c>
      <c r="B12" s="3" t="inlineStr">
        <is>
          <t>Manon</t>
        </is>
      </c>
      <c r="C12" s="3" t="inlineStr">
        <is>
          <t>Employé polyvalent</t>
        </is>
      </c>
      <c r="D12" s="3" t="inlineStr">
        <is>
          <t>Rennes</t>
        </is>
      </c>
      <c r="E12" s="4" t="n">
        <v>151.67</v>
      </c>
      <c r="F12" s="4" t="n">
        <v>151.67</v>
      </c>
      <c r="G12" s="5">
        <f>MAX(0,F12-E12)</f>
        <v/>
      </c>
      <c r="H12" s="6">
        <f>IFERROR(VLOOKUP(C12,Référentiel!$A$4:$C$12,2,FALSE),0)</f>
        <v/>
      </c>
      <c r="I12" s="7">
        <f>IFERROR(VLOOKUP(C12,Référentiel!$A$4:$C$12,3,FALSE),0)</f>
        <v/>
      </c>
      <c r="J12" s="6">
        <f>G12*H12*(1+I12)</f>
        <v/>
      </c>
      <c r="K12" s="8" t="n">
        <v>0</v>
      </c>
      <c r="L12" s="6">
        <f>J12-K12</f>
        <v/>
      </c>
      <c r="M12" s="3">
        <f>IF(G12&gt;0,"À contrôler","OK")</f>
        <v/>
      </c>
      <c r="N12" s="9" t="inlineStr"/>
    </row>
    <row r="13">
      <c r="A13" s="14" t="inlineStr">
        <is>
          <t>TOTAL</t>
        </is>
      </c>
      <c r="B13" s="14" t="n"/>
      <c r="C13" s="14" t="n"/>
      <c r="D13" s="14" t="n"/>
      <c r="E13" s="15">
        <f>SUM(E4:E12)</f>
        <v/>
      </c>
      <c r="F13" s="15">
        <f>SUM(F4:F12)</f>
        <v/>
      </c>
      <c r="G13" s="15">
        <f>SUM(G4:G12)</f>
        <v/>
      </c>
      <c r="H13" s="14" t="n"/>
      <c r="I13" s="14" t="n"/>
      <c r="J13" s="16">
        <f>SUM(J4:J12)</f>
        <v/>
      </c>
      <c r="K13" s="16">
        <f>SUM(K4:K12)</f>
        <v/>
      </c>
      <c r="L13" s="16">
        <f>SUM(L4:L12)</f>
        <v/>
      </c>
      <c r="M13" s="14" t="n"/>
      <c r="N13" s="14" t="n"/>
    </row>
  </sheetData>
  <mergeCells count="2">
    <mergeCell ref="A1:N1"/>
    <mergeCell ref="A13:D13"/>
  </mergeCells>
  <conditionalFormatting sqref="G4:G12">
    <cfRule type="expression" priority="1" dxfId="0" stopIfTrue="0">
      <formula>G4&gt;0</formula>
    </cfRule>
  </conditionalFormatting>
  <conditionalFormatting sqref="E4:F12">
    <cfRule type="expression" priority="2" dxfId="1">
      <formula>$F4&lt;$E4</formula>
    </cfRule>
  </conditionalFormatting>
  <conditionalFormatting sqref="M4:M12">
    <cfRule type="expression" priority="3" dxfId="2">
      <formula>M4="À contrôler"</formula>
    </cfRule>
  </conditionalFormatting>
  <dataValidations count="3">
    <dataValidation sqref="C4:C12" showErrorMessage="1" showInputMessage="1" allowBlank="1" type="list">
      <formula1>=Référentiel!$A$4:$A$12</formula1>
    </dataValidation>
    <dataValidation sqref="D4:D12" showErrorMessage="1" showInputMessage="1" allowBlank="1" type="list">
      <formula1>=Référentiel!$D$4:$D$12</formula1>
    </dataValidation>
    <dataValidation sqref="M4:M12" showErrorMessage="1" showInputMessage="1" allowBlank="1" type="list">
      <formula1>"OK,À contrôler,Validé,En attente"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6" customWidth="1" min="4" max="4"/>
    <col width="18" customWidth="1" min="5" max="5"/>
  </cols>
  <sheetData>
    <row r="1" ht="26" customHeight="1">
      <c r="A1" s="1" t="inlineStr">
        <is>
          <t>SYNTHÈSE - PILOTAGE DES HEURES SUPPLÉMENTAIRES</t>
        </is>
      </c>
    </row>
    <row r="3">
      <c r="A3" s="17" t="inlineStr">
        <is>
          <t>INDICATEURS CLÉS</t>
        </is>
      </c>
    </row>
    <row r="4">
      <c r="A4" s="18" t="inlineStr">
        <is>
          <t>Total heures contractuelles</t>
        </is>
      </c>
      <c r="B4" s="19">
        <f>SUM('Suivi Mensuel'!E4:E12)</f>
        <v/>
      </c>
    </row>
    <row r="5">
      <c r="A5" s="20" t="inlineStr">
        <is>
          <t>Total heures réalisées</t>
        </is>
      </c>
      <c r="B5" s="19">
        <f>SUM('Suivi Mensuel'!F4:F12)</f>
        <v/>
      </c>
    </row>
    <row r="6">
      <c r="A6" s="18" t="inlineStr">
        <is>
          <t>Total heures supplémentaires</t>
        </is>
      </c>
      <c r="B6" s="19">
        <f>SUM('Suivi Mensuel'!G4:G12)</f>
        <v/>
      </c>
    </row>
    <row r="7">
      <c r="A7" s="20" t="inlineStr">
        <is>
          <t>Montant total HS brut</t>
        </is>
      </c>
      <c r="B7" s="21">
        <f>SUM('Suivi Mensuel'!J4:J12)</f>
        <v/>
      </c>
    </row>
    <row r="8">
      <c r="A8" s="18" t="inlineStr">
        <is>
          <t>Montant net HS à payer</t>
        </is>
      </c>
      <c r="B8" s="21">
        <f>SUM('Suivi Mensuel'!L4:L12)</f>
        <v/>
      </c>
    </row>
    <row r="9">
      <c r="A9" s="20" t="inlineStr">
        <is>
          <t>Moyenne heures sup / salarié</t>
        </is>
      </c>
      <c r="B9" s="22">
        <f>AVERAGE('Suivi Mensuel'!G4:G12)</f>
        <v/>
      </c>
    </row>
    <row r="10">
      <c r="A10" s="18" t="inlineStr">
        <is>
          <t>Nombre de lignes "À contrôler"</t>
        </is>
      </c>
      <c r="B10" s="23">
        <f>COUNTIF('Suivi Mensuel'!M4:M12,"À contrôler")</f>
        <v/>
      </c>
    </row>
    <row r="11">
      <c r="A11" s="20" t="inlineStr">
        <is>
          <t>Taux de dépassement global</t>
        </is>
      </c>
      <c r="B11" s="24">
        <f>IFERROR(B10/B4,0)</f>
        <v/>
      </c>
    </row>
    <row r="12">
      <c r="A12" s="17" t="inlineStr">
        <is>
          <t>SUIVI PAR SALARIÉ</t>
        </is>
      </c>
    </row>
    <row r="13">
      <c r="A13" s="2" t="inlineStr">
        <is>
          <t>Salarié</t>
        </is>
      </c>
      <c r="B13" s="2" t="inlineStr">
        <is>
          <t>Heures sup totales</t>
        </is>
      </c>
      <c r="C13" s="2" t="inlineStr">
        <is>
          <t>Montant HS total</t>
        </is>
      </c>
      <c r="D13" s="2" t="inlineStr">
        <is>
          <t>Nb mois avec HS</t>
        </is>
      </c>
      <c r="E13" s="2" t="inlineStr">
        <is>
          <t>Moyenne HS / mois</t>
        </is>
      </c>
    </row>
    <row r="14">
      <c r="A14" s="3" t="inlineStr">
        <is>
          <t>Camille</t>
        </is>
      </c>
      <c r="B14" s="5">
        <f>SUMIF('Suivi Mensuel'!$B$4:$B$12,A14,'Suivi Mensuel'!$G$4:$G$12)</f>
        <v/>
      </c>
      <c r="C14" s="6">
        <f>SUMIF('Suivi Mensuel'!$B$4:$B$12,A14,'Suivi Mensuel'!$J$4:$J$12)</f>
        <v/>
      </c>
      <c r="D14" s="3">
        <f>COUNTIFS('Suivi Mensuel'!$B$4:$B$12,A14,'Suivi Mensuel'!$G$4:$G$12,"&gt;0")</f>
        <v/>
      </c>
      <c r="E14" s="5">
        <f>IFERROR(AVERAGEIF('Suivi Mensuel'!$B$4:$B$12,A14,'Suivi Mensuel'!$G$4:$G$12),0)</f>
        <v/>
      </c>
    </row>
    <row r="15">
      <c r="A15" s="10" t="inlineStr">
        <is>
          <t>Lucas</t>
        </is>
      </c>
      <c r="B15" s="11">
        <f>SUMIF('Suivi Mensuel'!$B$4:$B$12,A15,'Suivi Mensuel'!$G$4:$G$12)</f>
        <v/>
      </c>
      <c r="C15" s="12">
        <f>SUMIF('Suivi Mensuel'!$B$4:$B$12,A15,'Suivi Mensuel'!$J$4:$J$12)</f>
        <v/>
      </c>
      <c r="D15" s="10">
        <f>COUNTIFS('Suivi Mensuel'!$B$4:$B$12,A15,'Suivi Mensuel'!$G$4:$G$12,"&gt;0")</f>
        <v/>
      </c>
      <c r="E15" s="11">
        <f>IFERROR(AVERAGEIF('Suivi Mensuel'!$B$4:$B$12,A15,'Suivi Mensuel'!$G$4:$G$12),0)</f>
        <v/>
      </c>
    </row>
    <row r="16">
      <c r="A16" s="3" t="inlineStr">
        <is>
          <t>Emma</t>
        </is>
      </c>
      <c r="B16" s="5">
        <f>SUMIF('Suivi Mensuel'!$B$4:$B$12,A16,'Suivi Mensuel'!$G$4:$G$12)</f>
        <v/>
      </c>
      <c r="C16" s="6">
        <f>SUMIF('Suivi Mensuel'!$B$4:$B$12,A16,'Suivi Mensuel'!$J$4:$J$12)</f>
        <v/>
      </c>
      <c r="D16" s="3">
        <f>COUNTIFS('Suivi Mensuel'!$B$4:$B$12,A16,'Suivi Mensuel'!$G$4:$G$12,"&gt;0")</f>
        <v/>
      </c>
      <c r="E16" s="5">
        <f>IFERROR(AVERAGEIF('Suivi Mensuel'!$B$4:$B$12,A16,'Suivi Mensuel'!$G$4:$G$12),0)</f>
        <v/>
      </c>
    </row>
    <row r="17">
      <c r="A17" s="10" t="inlineStr">
        <is>
          <t>Hugo</t>
        </is>
      </c>
      <c r="B17" s="11">
        <f>SUMIF('Suivi Mensuel'!$B$4:$B$12,A17,'Suivi Mensuel'!$G$4:$G$12)</f>
        <v/>
      </c>
      <c r="C17" s="12">
        <f>SUMIF('Suivi Mensuel'!$B$4:$B$12,A17,'Suivi Mensuel'!$J$4:$J$12)</f>
        <v/>
      </c>
      <c r="D17" s="10">
        <f>COUNTIFS('Suivi Mensuel'!$B$4:$B$12,A17,'Suivi Mensuel'!$G$4:$G$12,"&gt;0")</f>
        <v/>
      </c>
      <c r="E17" s="11">
        <f>IFERROR(AVERAGEIF('Suivi Mensuel'!$B$4:$B$12,A17,'Suivi Mensuel'!$G$4:$G$12),0)</f>
        <v/>
      </c>
    </row>
    <row r="18">
      <c r="A18" s="3" t="inlineStr">
        <is>
          <t>Léa</t>
        </is>
      </c>
      <c r="B18" s="5">
        <f>SUMIF('Suivi Mensuel'!$B$4:$B$12,A18,'Suivi Mensuel'!$G$4:$G$12)</f>
        <v/>
      </c>
      <c r="C18" s="6">
        <f>SUMIF('Suivi Mensuel'!$B$4:$B$12,A18,'Suivi Mensuel'!$J$4:$J$12)</f>
        <v/>
      </c>
      <c r="D18" s="3">
        <f>COUNTIFS('Suivi Mensuel'!$B$4:$B$12,A18,'Suivi Mensuel'!$G$4:$G$12,"&gt;0")</f>
        <v/>
      </c>
      <c r="E18" s="5">
        <f>IFERROR(AVERAGEIF('Suivi Mensuel'!$B$4:$B$12,A18,'Suivi Mensuel'!$G$4:$G$12),0)</f>
        <v/>
      </c>
    </row>
    <row r="19">
      <c r="A19" s="10" t="inlineStr">
        <is>
          <t>Louis</t>
        </is>
      </c>
      <c r="B19" s="11">
        <f>SUMIF('Suivi Mensuel'!$B$4:$B$12,A19,'Suivi Mensuel'!$G$4:$G$12)</f>
        <v/>
      </c>
      <c r="C19" s="12">
        <f>SUMIF('Suivi Mensuel'!$B$4:$B$12,A19,'Suivi Mensuel'!$J$4:$J$12)</f>
        <v/>
      </c>
      <c r="D19" s="10">
        <f>COUNTIFS('Suivi Mensuel'!$B$4:$B$12,A19,'Suivi Mensuel'!$G$4:$G$12,"&gt;0")</f>
        <v/>
      </c>
      <c r="E19" s="11">
        <f>IFERROR(AVERAGEIF('Suivi Mensuel'!$B$4:$B$12,A19,'Suivi Mensuel'!$G$4:$G$12),0)</f>
        <v/>
      </c>
    </row>
    <row r="20">
      <c r="A20" s="3" t="inlineStr">
        <is>
          <t>Chloé</t>
        </is>
      </c>
      <c r="B20" s="5">
        <f>SUMIF('Suivi Mensuel'!$B$4:$B$12,A20,'Suivi Mensuel'!$G$4:$G$12)</f>
        <v/>
      </c>
      <c r="C20" s="6">
        <f>SUMIF('Suivi Mensuel'!$B$4:$B$12,A20,'Suivi Mensuel'!$J$4:$J$12)</f>
        <v/>
      </c>
      <c r="D20" s="3">
        <f>COUNTIFS('Suivi Mensuel'!$B$4:$B$12,A20,'Suivi Mensuel'!$G$4:$G$12,"&gt;0")</f>
        <v/>
      </c>
      <c r="E20" s="5">
        <f>IFERROR(AVERAGEIF('Suivi Mensuel'!$B$4:$B$12,A20,'Suivi Mensuel'!$G$4:$G$12),0)</f>
        <v/>
      </c>
    </row>
    <row r="21">
      <c r="A21" s="10" t="inlineStr">
        <is>
          <t>Nathan</t>
        </is>
      </c>
      <c r="B21" s="11">
        <f>SUMIF('Suivi Mensuel'!$B$4:$B$12,A21,'Suivi Mensuel'!$G$4:$G$12)</f>
        <v/>
      </c>
      <c r="C21" s="12">
        <f>SUMIF('Suivi Mensuel'!$B$4:$B$12,A21,'Suivi Mensuel'!$J$4:$J$12)</f>
        <v/>
      </c>
      <c r="D21" s="10">
        <f>COUNTIFS('Suivi Mensuel'!$B$4:$B$12,A21,'Suivi Mensuel'!$G$4:$G$12,"&gt;0")</f>
        <v/>
      </c>
      <c r="E21" s="11">
        <f>IFERROR(AVERAGEIF('Suivi Mensuel'!$B$4:$B$12,A21,'Suivi Mensuel'!$G$4:$G$12),0)</f>
        <v/>
      </c>
    </row>
    <row r="22">
      <c r="A22" s="3" t="inlineStr">
        <is>
          <t>Manon</t>
        </is>
      </c>
      <c r="B22" s="5">
        <f>SUMIF('Suivi Mensuel'!$B$4:$B$12,A22,'Suivi Mensuel'!$G$4:$G$12)</f>
        <v/>
      </c>
      <c r="C22" s="6">
        <f>SUMIF('Suivi Mensuel'!$B$4:$B$12,A22,'Suivi Mensuel'!$J$4:$J$12)</f>
        <v/>
      </c>
      <c r="D22" s="3">
        <f>COUNTIFS('Suivi Mensuel'!$B$4:$B$12,A22,'Suivi Mensuel'!$G$4:$G$12,"&gt;0")</f>
        <v/>
      </c>
      <c r="E22" s="5">
        <f>IFERROR(AVERAGEIF('Suivi Mensuel'!$B$4:$B$12,A22,'Suivi Mensuel'!$G$4:$G$12),0)</f>
        <v/>
      </c>
    </row>
    <row r="24">
      <c r="A24" s="17" t="inlineStr">
        <is>
          <t>SUIVI PAR MOIS</t>
        </is>
      </c>
    </row>
    <row r="25">
      <c r="A25" s="2" t="inlineStr">
        <is>
          <t>Mois</t>
        </is>
      </c>
      <c r="B25" s="2" t="inlineStr">
        <is>
          <t>Heures sup totales</t>
        </is>
      </c>
      <c r="C25" s="2" t="inlineStr">
        <is>
          <t>Montant HS brut</t>
        </is>
      </c>
      <c r="D25" s="2" t="inlineStr">
        <is>
          <t>Taux de dépassement</t>
        </is>
      </c>
    </row>
    <row r="26">
      <c r="A26" s="3" t="inlineStr">
        <is>
          <t>01/2026</t>
        </is>
      </c>
      <c r="B26" s="5">
        <f>SUMIF('Suivi Mensuel'!$A$4:$A$12,A26,'Suivi Mensuel'!$G$4:$G$12)</f>
        <v/>
      </c>
      <c r="C26" s="6">
        <f>SUMIF('Suivi Mensuel'!$A$4:$A$12,A26,'Suivi Mensuel'!$J$4:$J$12)</f>
        <v/>
      </c>
      <c r="D26" s="25">
        <f>IFERROR(B26/SUMIF('Suivi Mensuel'!$A$4:$A$12,A26,'Suivi Mensuel'!$E$4:$E$12),0)</f>
        <v/>
      </c>
    </row>
    <row r="27">
      <c r="A27" s="10" t="inlineStr">
        <is>
          <t>02/2026</t>
        </is>
      </c>
      <c r="B27" s="11">
        <f>SUMIF('Suivi Mensuel'!$A$4:$A$12,A27,'Suivi Mensuel'!$G$4:$G$12)</f>
        <v/>
      </c>
      <c r="C27" s="12">
        <f>SUMIF('Suivi Mensuel'!$A$4:$A$12,A27,'Suivi Mensuel'!$J$4:$J$12)</f>
        <v/>
      </c>
      <c r="D27" s="26">
        <f>IFERROR(B27/SUMIF('Suivi Mensuel'!$A$4:$A$12,A27,'Suivi Mensuel'!$E$4:$E$12),0)</f>
        <v/>
      </c>
    </row>
    <row r="28">
      <c r="A28" s="3" t="inlineStr">
        <is>
          <t>03/2026</t>
        </is>
      </c>
      <c r="B28" s="5">
        <f>SUMIF('Suivi Mensuel'!$A$4:$A$12,A28,'Suivi Mensuel'!$G$4:$G$12)</f>
        <v/>
      </c>
      <c r="C28" s="6">
        <f>SUMIF('Suivi Mensuel'!$A$4:$A$12,A28,'Suivi Mensuel'!$J$4:$J$12)</f>
        <v/>
      </c>
      <c r="D28" s="25">
        <f>IFERROR(B28/SUMIF('Suivi Mensuel'!$A$4:$A$12,A28,'Suivi Mensuel'!$E$4:$E$12),0)</f>
        <v/>
      </c>
    </row>
    <row r="29">
      <c r="A29" s="10" t="inlineStr">
        <is>
          <t>04/2026</t>
        </is>
      </c>
      <c r="B29" s="11">
        <f>SUMIF('Suivi Mensuel'!$A$4:$A$12,A29,'Suivi Mensuel'!$G$4:$G$12)</f>
        <v/>
      </c>
      <c r="C29" s="12">
        <f>SUMIF('Suivi Mensuel'!$A$4:$A$12,A29,'Suivi Mensuel'!$J$4:$J$12)</f>
        <v/>
      </c>
      <c r="D29" s="26">
        <f>IFERROR(B29/SUMIF('Suivi Mensuel'!$A$4:$A$12,A29,'Suivi Mensuel'!$E$4:$E$12),0)</f>
        <v/>
      </c>
    </row>
    <row r="30">
      <c r="A30" s="3" t="inlineStr">
        <is>
          <t>05/2026</t>
        </is>
      </c>
      <c r="B30" s="5">
        <f>SUMIF('Suivi Mensuel'!$A$4:$A$12,A30,'Suivi Mensuel'!$G$4:$G$12)</f>
        <v/>
      </c>
      <c r="C30" s="6">
        <f>SUMIF('Suivi Mensuel'!$A$4:$A$12,A30,'Suivi Mensuel'!$J$4:$J$12)</f>
        <v/>
      </c>
      <c r="D30" s="25">
        <f>IFERROR(B30/SUMIF('Suivi Mensuel'!$A$4:$A$12,A30,'Suivi Mensuel'!$E$4:$E$12),0)</f>
        <v/>
      </c>
    </row>
    <row r="31">
      <c r="A31" s="10" t="inlineStr">
        <is>
          <t>06/2026</t>
        </is>
      </c>
      <c r="B31" s="11">
        <f>SUMIF('Suivi Mensuel'!$A$4:$A$12,A31,'Suivi Mensuel'!$G$4:$G$12)</f>
        <v/>
      </c>
      <c r="C31" s="12">
        <f>SUMIF('Suivi Mensuel'!$A$4:$A$12,A31,'Suivi Mensuel'!$J$4:$J$12)</f>
        <v/>
      </c>
      <c r="D31" s="26">
        <f>IFERROR(B31/SUMIF('Suivi Mensuel'!$A$4:$A$12,A31,'Suivi Mensuel'!$E$4:$E$12),0)</f>
        <v/>
      </c>
    </row>
    <row r="33">
      <c r="A33" s="17" t="inlineStr">
        <is>
          <t>RÉPARTITION PAR SITE / AGENCE</t>
        </is>
      </c>
    </row>
    <row r="34">
      <c r="A34" s="2" t="inlineStr">
        <is>
          <t>Site / Agence</t>
        </is>
      </c>
      <c r="B34" s="2" t="inlineStr">
        <is>
          <t>Montant HS</t>
        </is>
      </c>
    </row>
    <row r="35">
      <c r="A35" s="3" t="inlineStr">
        <is>
          <t>Paris</t>
        </is>
      </c>
      <c r="B35" s="6">
        <f>SUMIF('Suivi Mensuel'!$D$4:$D$12,A35,'Suivi Mensuel'!$J$4:$J$12)</f>
        <v/>
      </c>
    </row>
    <row r="36">
      <c r="A36" s="10" t="inlineStr">
        <is>
          <t>Lyon</t>
        </is>
      </c>
      <c r="B36" s="12">
        <f>SUMIF('Suivi Mensuel'!$D$4:$D$12,A36,'Suivi Mensuel'!$J$4:$J$12)</f>
        <v/>
      </c>
    </row>
    <row r="37">
      <c r="A37" s="3" t="inlineStr">
        <is>
          <t>Marseille</t>
        </is>
      </c>
      <c r="B37" s="6">
        <f>SUMIF('Suivi Mensuel'!$D$4:$D$12,A37,'Suivi Mensuel'!$J$4:$J$12)</f>
        <v/>
      </c>
    </row>
    <row r="38">
      <c r="A38" s="10" t="inlineStr">
        <is>
          <t>Toulouse</t>
        </is>
      </c>
      <c r="B38" s="12">
        <f>SUMIF('Suivi Mensuel'!$D$4:$D$12,A38,'Suivi Mensuel'!$J$4:$J$12)</f>
        <v/>
      </c>
    </row>
    <row r="39">
      <c r="A39" s="3" t="inlineStr">
        <is>
          <t>Bordeaux</t>
        </is>
      </c>
      <c r="B39" s="6">
        <f>SUMIF('Suivi Mensuel'!$D$4:$D$12,A39,'Suivi Mensuel'!$J$4:$J$12)</f>
        <v/>
      </c>
    </row>
    <row r="40">
      <c r="A40" s="10" t="inlineStr">
        <is>
          <t>Lille</t>
        </is>
      </c>
      <c r="B40" s="12">
        <f>SUMIF('Suivi Mensuel'!$D$4:$D$12,A40,'Suivi Mensuel'!$J$4:$J$12)</f>
        <v/>
      </c>
    </row>
    <row r="41">
      <c r="A41" s="3" t="inlineStr">
        <is>
          <t>Nantes</t>
        </is>
      </c>
      <c r="B41" s="6">
        <f>SUMIF('Suivi Mensuel'!$D$4:$D$12,A41,'Suivi Mensuel'!$J$4:$J$12)</f>
        <v/>
      </c>
    </row>
    <row r="42">
      <c r="A42" s="10" t="inlineStr">
        <is>
          <t>Strasbourg</t>
        </is>
      </c>
      <c r="B42" s="12">
        <f>SUMIF('Suivi Mensuel'!$D$4:$D$12,A42,'Suivi Mensuel'!$J$4:$J$12)</f>
        <v/>
      </c>
    </row>
    <row r="43">
      <c r="A43" s="3" t="inlineStr">
        <is>
          <t>Rennes</t>
        </is>
      </c>
      <c r="B43" s="6">
        <f>SUMIF('Suivi Mensuel'!$D$4:$D$12,A43,'Suivi Mensuel'!$J$4:$J$12)</f>
        <v/>
      </c>
    </row>
  </sheetData>
  <mergeCells count="5">
    <mergeCell ref="A1:F1"/>
    <mergeCell ref="A3:B3"/>
    <mergeCell ref="A12:E12"/>
    <mergeCell ref="A24:D24"/>
    <mergeCell ref="A33:B3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20" customWidth="1" min="3" max="3"/>
    <col width="18" customWidth="1" min="4" max="4"/>
    <col width="16" customWidth="1" min="5" max="5"/>
  </cols>
  <sheetData>
    <row r="1" ht="26" customHeight="1">
      <c r="A1" s="1" t="inlineStr">
        <is>
          <t>RÉFÉRENTIEL - POSTES, TAUX ET SITES</t>
        </is>
      </c>
    </row>
    <row r="3">
      <c r="A3" s="2" t="inlineStr">
        <is>
          <t>Poste</t>
        </is>
      </c>
      <c r="B3" s="2" t="inlineStr">
        <is>
          <t>Taux horaire de base indicatif</t>
        </is>
      </c>
      <c r="C3" s="2" t="inlineStr">
        <is>
          <t>Majoration standard %</t>
        </is>
      </c>
      <c r="D3" s="2" t="inlineStr">
        <is>
          <t>Site / Agence</t>
        </is>
      </c>
      <c r="E3" s="2" t="inlineStr">
        <is>
          <t>Ville</t>
        </is>
      </c>
    </row>
    <row r="4">
      <c r="A4" s="3" t="inlineStr">
        <is>
          <t>Agent logistique</t>
        </is>
      </c>
      <c r="B4" s="6" t="n">
        <v>12.5</v>
      </c>
      <c r="C4" s="7" t="n">
        <v>0.25</v>
      </c>
      <c r="D4" s="3" t="inlineStr">
        <is>
          <t>Paris</t>
        </is>
      </c>
      <c r="E4" s="3" t="inlineStr">
        <is>
          <t>Paris</t>
        </is>
      </c>
    </row>
    <row r="5">
      <c r="A5" s="10" t="inlineStr">
        <is>
          <t>Technicien maintenance</t>
        </is>
      </c>
      <c r="B5" s="12" t="n">
        <v>15.8</v>
      </c>
      <c r="C5" s="13" t="n">
        <v>0.25</v>
      </c>
      <c r="D5" s="10" t="inlineStr">
        <is>
          <t>Lyon</t>
        </is>
      </c>
      <c r="E5" s="10" t="inlineStr">
        <is>
          <t>Lyon</t>
        </is>
      </c>
    </row>
    <row r="6">
      <c r="A6" s="3" t="inlineStr">
        <is>
          <t>Chef d'équipe</t>
        </is>
      </c>
      <c r="B6" s="6" t="n">
        <v>17.2</v>
      </c>
      <c r="C6" s="7" t="n">
        <v>0.5</v>
      </c>
      <c r="D6" s="3" t="inlineStr">
        <is>
          <t>Marseille</t>
        </is>
      </c>
      <c r="E6" s="3" t="inlineStr">
        <is>
          <t>Marseille</t>
        </is>
      </c>
    </row>
    <row r="7">
      <c r="A7" s="10" t="inlineStr">
        <is>
          <t>Magasinier</t>
        </is>
      </c>
      <c r="B7" s="12" t="n">
        <v>12.9</v>
      </c>
      <c r="C7" s="13" t="n">
        <v>0.1</v>
      </c>
      <c r="D7" s="10" t="inlineStr">
        <is>
          <t>Toulouse</t>
        </is>
      </c>
      <c r="E7" s="10" t="inlineStr">
        <is>
          <t>Toulouse</t>
        </is>
      </c>
    </row>
    <row r="8">
      <c r="A8" s="3" t="inlineStr">
        <is>
          <t>Cariste</t>
        </is>
      </c>
      <c r="B8" s="6" t="n">
        <v>13.4</v>
      </c>
      <c r="C8" s="7" t="n">
        <v>0.25</v>
      </c>
      <c r="D8" s="3" t="inlineStr">
        <is>
          <t>Bordeaux</t>
        </is>
      </c>
      <c r="E8" s="3" t="inlineStr">
        <is>
          <t>Bordeaux</t>
        </is>
      </c>
    </row>
    <row r="9">
      <c r="A9" s="10" t="inlineStr">
        <is>
          <t>Assistant administratif</t>
        </is>
      </c>
      <c r="B9" s="12" t="n">
        <v>13.8</v>
      </c>
      <c r="C9" s="13" t="n">
        <v>0.1</v>
      </c>
      <c r="D9" s="10" t="inlineStr">
        <is>
          <t>Lille</t>
        </is>
      </c>
      <c r="E9" s="10" t="inlineStr">
        <is>
          <t>Lille</t>
        </is>
      </c>
    </row>
    <row r="10">
      <c r="A10" s="3" t="inlineStr">
        <is>
          <t>Responsable qualité</t>
        </is>
      </c>
      <c r="B10" s="6" t="n">
        <v>18.5</v>
      </c>
      <c r="C10" s="7" t="n">
        <v>0.5</v>
      </c>
      <c r="D10" s="3" t="inlineStr">
        <is>
          <t>Nantes</t>
        </is>
      </c>
      <c r="E10" s="3" t="inlineStr">
        <is>
          <t>Nantes</t>
        </is>
      </c>
    </row>
    <row r="11">
      <c r="A11" s="10" t="inlineStr">
        <is>
          <t>Conducteur de ligne</t>
        </is>
      </c>
      <c r="B11" s="12" t="n">
        <v>14.6</v>
      </c>
      <c r="C11" s="13" t="n">
        <v>0.25</v>
      </c>
      <c r="D11" s="10" t="inlineStr">
        <is>
          <t>Strasbourg</t>
        </is>
      </c>
      <c r="E11" s="10" t="inlineStr">
        <is>
          <t>Strasbourg</t>
        </is>
      </c>
    </row>
    <row r="12">
      <c r="A12" s="3" t="inlineStr">
        <is>
          <t>Employé polyvalent</t>
        </is>
      </c>
      <c r="B12" s="6" t="n">
        <v>11.9</v>
      </c>
      <c r="C12" s="7" t="n">
        <v>0.1</v>
      </c>
      <c r="D12" s="3" t="inlineStr">
        <is>
          <t>Rennes</t>
        </is>
      </c>
      <c r="E12" s="3" t="inlineStr">
        <is>
          <t>Rennes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MODE D'EMPLOI - SUIVI DES HEURES SUPPLÉMENTAIRES</t>
        </is>
      </c>
    </row>
    <row r="3" ht="42" customHeight="1">
      <c r="A3" s="27" t="inlineStr">
        <is>
          <t>1. Feuille Suivi Mensuel</t>
        </is>
      </c>
      <c r="B3" s="28" t="inlineStr">
        <is>
          <t>Saisir chaque mois une ligne par salarié : mois (MM/AAAA), salarié, poste, site. Le poste et le site se sélectionnent via une liste déroulante reliée au Référentiel.</t>
        </is>
      </c>
    </row>
    <row r="4" ht="42" customHeight="1">
      <c r="A4" s="29" t="inlineStr">
        <is>
          <t>2. Heures contractuelles vs réalisées</t>
        </is>
      </c>
      <c r="B4" s="30" t="inlineStr">
        <is>
          <t>Les heures contractuelles correspondent à la durée légale/contractuelle du mois (ex. 151,67 h pour un temps plein 35h). Les heures réalisées sont les heures effectivement travaillées, saisies manuellement (cellules jaunes).</t>
        </is>
      </c>
    </row>
    <row r="5" ht="42" customHeight="1">
      <c r="A5" s="27" t="inlineStr">
        <is>
          <t>3. Heures supplémentaires</t>
        </is>
      </c>
      <c r="B5" s="28" t="inlineStr">
        <is>
          <t>Calculées automatiquement : MAX(0, Heures réalisées - Heures contractuelles). Si le résultat est positif, la ligne passe au statut « À contrôler ».</t>
        </is>
      </c>
    </row>
    <row r="6" ht="42" customHeight="1">
      <c r="A6" s="29" t="inlineStr">
        <is>
          <t>4. Taux horaire et majoration</t>
        </is>
      </c>
      <c r="B6" s="30" t="inlineStr">
        <is>
          <t>Le taux horaire brut et la majoration HS sont récupérés automatiquement depuis la feuille Référentiel via une formule VLOOKUP basée sur le poste du salarié.</t>
        </is>
      </c>
    </row>
    <row r="7" ht="42" customHeight="1">
      <c r="A7" s="27" t="inlineStr">
        <is>
          <t>5. Montant HS et net à payer</t>
        </is>
      </c>
      <c r="B7" s="28" t="inlineStr">
        <is>
          <t>Montant HS brut = Heures sup x Taux horaire x (1 + Majoration). Net à payer HS = Montant HS brut - Acompte/récupération déjà versé(e).</t>
        </is>
      </c>
    </row>
    <row r="8" ht="42" customHeight="1">
      <c r="A8" s="29" t="inlineStr">
        <is>
          <t>6. Lecture des alertes</t>
        </is>
      </c>
      <c r="B8" s="30" t="inlineStr">
        <is>
          <t>Vert : heures supplémentaires détectées (ligne à valider). Rouge : heures réalisées inférieures aux heures contractuelles (anomalie à vérifier).</t>
        </is>
      </c>
    </row>
    <row r="9" ht="42" customHeight="1">
      <c r="A9" s="27" t="inlineStr">
        <is>
          <t>7. Rappel majoration légale</t>
        </is>
      </c>
      <c r="B9" s="28" t="inlineStr">
        <is>
          <t>En France, les 8 premières heures supplémentaires hebdomadaires sont majorées de 25%, puis 50% au-delà, sauf accord d'entreprise ou de branche plus favorable. Adapter les taux du Référentiel selon votre accord collectif.</t>
        </is>
      </c>
    </row>
    <row r="10" ht="42" customHeight="1">
      <c r="A10" s="29" t="inlineStr">
        <is>
          <t>8. Feuille Synthèse</t>
        </is>
      </c>
      <c r="B10" s="30" t="inlineStr">
        <is>
          <t>Regroupe les indicateurs clés (KPI), le détail par salarié, par mois et par site, ainsi que 3 graphiques pour visualiser l'activité des heures supplémentaires.</t>
        </is>
      </c>
    </row>
    <row r="11" ht="42" customHeight="1">
      <c r="A11" s="27" t="inlineStr">
        <is>
          <t>9. Feuille Référentiel</t>
        </is>
      </c>
      <c r="B11" s="28" t="inlineStr">
        <is>
          <t>Contient les paramètres de paie par poste (taux, majoration) et la liste des sites/villes utilisés pour les listes déroulantes de la feuille Suivi Mensuel.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2026-07-10T20:22:13Z</dcterms:created>
  <dcterms:modified xmlns:dcterms="http://purl.org/dc/terms/" xmlns:xsi="http://www.w3.org/2001/XMLSchema-instance" xsi:type="dcterms:W3CDTF">2026-07-10T20:22:13Z</dcterms:modified>
</cp:coreProperties>
</file>