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çus" sheetId="1" state="visible" r:id="rId1"/>
    <sheet xmlns:r="http://schemas.openxmlformats.org/officeDocument/2006/relationships" name="Synthèse" sheetId="2" state="visible" r:id="rId2"/>
    <sheet xmlns:r="http://schemas.openxmlformats.org/officeDocument/2006/relationships" name="Instructions" sheetId="3" state="visible" r:id="rId3"/>
  </sheets>
  <definedNames>
    <definedName name="_xlnm._FilterDatabase" localSheetId="0" hidden="1">'Reçus'!$A$3:$Q$103</definedName>
    <definedName name="_xlnm.Print_Area" localSheetId="2">'Instructions'!$A$13:$F$29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dd/mm/yyyy"/>
    <numFmt numFmtId="165" formatCode="#,##0.00&quot; €&quot;"/>
    <numFmt numFmtId="166" formatCode="0.0%"/>
    <numFmt numFmtId="167" formatCode="yyyy-mm-dd"/>
  </numFmts>
  <fonts count="5">
    <font>
      <name val="Calibri"/>
      <family val="2"/>
      <color theme="1"/>
      <sz val="11"/>
      <scheme val="minor"/>
    </font>
    <font>
      <name val="Aptos"/>
      <b val="1"/>
      <color rgb="00FFFFFF"/>
      <sz val="16"/>
    </font>
    <font>
      <name val="Aptos"/>
      <sz val="10"/>
    </font>
    <font>
      <name val="Aptos"/>
      <b val="1"/>
      <color rgb="00FFFFFF"/>
      <sz val="11"/>
    </font>
    <font>
      <name val="Aptos"/>
      <b val="1"/>
      <sz val="10"/>
    </font>
  </fonts>
  <fills count="8">
    <fill>
      <patternFill/>
    </fill>
    <fill>
      <patternFill patternType="gray125"/>
    </fill>
    <fill>
      <patternFill patternType="solid">
        <fgColor rgb="004A2AA5"/>
      </patternFill>
    </fill>
    <fill>
      <patternFill patternType="solid">
        <fgColor rgb="00F1EDFB"/>
      </patternFill>
    </fill>
    <fill>
      <patternFill patternType="solid">
        <fgColor rgb="00FFFBEB"/>
      </patternFill>
    </fill>
    <fill>
      <patternFill patternType="solid">
        <fgColor rgb="00FFFFFF"/>
      </patternFill>
    </fill>
    <fill>
      <patternFill patternType="solid">
        <fgColor rgb="00FF6B4A"/>
      </patternFill>
    </fill>
    <fill>
      <patternFill patternType="solid">
        <fgColor rgb="005D3BC4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43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center" vertical="center"/>
    </xf>
    <xf numFmtId="164" fontId="2" fillId="4" borderId="1" applyAlignment="1" pivotButton="0" quotePrefix="0" xfId="0">
      <alignment horizontal="center" vertical="center"/>
    </xf>
    <xf numFmtId="0" fontId="2" fillId="4" borderId="1" applyAlignment="1" pivotButton="0" quotePrefix="0" xfId="0">
      <alignment horizontal="left" vertical="center"/>
    </xf>
    <xf numFmtId="49" fontId="2" fillId="4" borderId="1" applyAlignment="1" pivotButton="0" quotePrefix="0" xfId="0">
      <alignment horizontal="center" vertical="center"/>
    </xf>
    <xf numFmtId="165" fontId="2" fillId="4" borderId="1" applyAlignment="1" pivotButton="0" quotePrefix="0" xfId="0">
      <alignment horizontal="right" vertical="center"/>
    </xf>
    <xf numFmtId="166" fontId="2" fillId="3" borderId="1" applyAlignment="1" pivotButton="0" quotePrefix="0" xfId="0">
      <alignment horizontal="center" vertical="center"/>
    </xf>
    <xf numFmtId="165" fontId="2" fillId="3" borderId="1" applyAlignment="1" pivotButton="0" quotePrefix="0" xfId="0">
      <alignment horizontal="right" vertical="center"/>
    </xf>
    <xf numFmtId="0" fontId="2" fillId="4" borderId="1" applyAlignment="1" pivotButton="0" quotePrefix="0" xfId="0">
      <alignment horizontal="center" vertical="center"/>
    </xf>
    <xf numFmtId="0" fontId="2" fillId="4" borderId="1" applyAlignment="1" pivotButton="0" quotePrefix="0" xfId="0">
      <alignment horizontal="left" vertical="center" wrapText="1"/>
    </xf>
    <xf numFmtId="0" fontId="2" fillId="5" borderId="1" applyAlignment="1" pivotButton="0" quotePrefix="0" xfId="0">
      <alignment horizontal="center" vertical="center"/>
    </xf>
    <xf numFmtId="166" fontId="2" fillId="5" borderId="1" applyAlignment="1" pivotButton="0" quotePrefix="0" xfId="0">
      <alignment horizontal="center" vertical="center"/>
    </xf>
    <xf numFmtId="165" fontId="2" fillId="5" borderId="1" applyAlignment="1" pivotButton="0" quotePrefix="0" xfId="0">
      <alignment horizontal="right" vertical="center"/>
    </xf>
    <xf numFmtId="0" fontId="4" fillId="6" borderId="1" applyAlignment="1" pivotButton="0" quotePrefix="0" xfId="0">
      <alignment horizontal="center" vertical="center"/>
    </xf>
    <xf numFmtId="165" fontId="4" fillId="6" borderId="1" applyAlignment="1" pivotButton="0" quotePrefix="0" xfId="0">
      <alignment horizontal="right" vertical="center"/>
    </xf>
    <xf numFmtId="0" fontId="4" fillId="6" borderId="1" applyAlignment="1" pivotButton="0" quotePrefix="0" xfId="0">
      <alignment horizontal="right" vertical="center"/>
    </xf>
    <xf numFmtId="0" fontId="4" fillId="6" borderId="1" applyAlignment="1" pivotButton="0" quotePrefix="0" xfId="0">
      <alignment horizontal="left" vertical="center"/>
    </xf>
    <xf numFmtId="1" fontId="4" fillId="6" borderId="1" applyAlignment="1" pivotButton="0" quotePrefix="0" xfId="0">
      <alignment horizontal="right" vertical="center"/>
    </xf>
    <xf numFmtId="166" fontId="4" fillId="6" borderId="1" applyAlignment="1" pivotButton="0" quotePrefix="0" xfId="0">
      <alignment horizontal="right" vertical="center"/>
    </xf>
    <xf numFmtId="0" fontId="3" fillId="7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0" fontId="2" fillId="3" borderId="1" applyAlignment="1" pivotButton="0" quotePrefix="0" xfId="0">
      <alignment horizontal="right" vertical="center"/>
    </xf>
    <xf numFmtId="164" fontId="2" fillId="3" borderId="1" applyAlignment="1" pivotButton="0" quotePrefix="0" xfId="0">
      <alignment horizontal="center" vertical="center"/>
    </xf>
    <xf numFmtId="165" fontId="2" fillId="3" borderId="1" applyAlignment="1" pivotButton="0" quotePrefix="0" xfId="0">
      <alignment horizontal="center" vertical="center"/>
    </xf>
    <xf numFmtId="0" fontId="2" fillId="5" borderId="1" applyAlignment="1" pivotButton="0" quotePrefix="0" xfId="0">
      <alignment horizontal="left" vertical="center"/>
    </xf>
    <xf numFmtId="0" fontId="2" fillId="5" borderId="1" applyAlignment="1" pivotButton="0" quotePrefix="0" xfId="0">
      <alignment horizontal="right" vertical="center"/>
    </xf>
    <xf numFmtId="164" fontId="2" fillId="5" borderId="1" applyAlignment="1" pivotButton="0" quotePrefix="0" xfId="0">
      <alignment horizontal="center" vertical="center"/>
    </xf>
    <xf numFmtId="165" fontId="2" fillId="5" borderId="1" applyAlignment="1" pivotButton="0" quotePrefix="0" xfId="0">
      <alignment horizontal="center" vertical="center"/>
    </xf>
    <xf numFmtId="0" fontId="3" fillId="7" borderId="1" pivotButton="0" quotePrefix="0" xfId="0"/>
    <xf numFmtId="0" fontId="2" fillId="0" borderId="0" applyAlignment="1" pivotButton="0" quotePrefix="0" xfId="0">
      <alignment horizontal="left" vertical="center" wrapText="1"/>
    </xf>
    <xf numFmtId="0" fontId="4" fillId="0" borderId="1" pivotButton="0" quotePrefix="0" xfId="0"/>
    <xf numFmtId="0" fontId="4" fillId="4" borderId="1" applyAlignment="1" pivotButton="0" quotePrefix="0" xfId="0">
      <alignment horizontal="center" vertical="center"/>
    </xf>
    <xf numFmtId="0" fontId="3" fillId="2" borderId="1" pivotButton="0" quotePrefix="0" xfId="0"/>
    <xf numFmtId="0" fontId="4" fillId="3" borderId="1" applyAlignment="1" pivotButton="0" quotePrefix="0" xfId="0">
      <alignment horizontal="left" vertical="center" wrapText="1"/>
    </xf>
    <xf numFmtId="0" fontId="2" fillId="5" borderId="1" applyAlignment="1" pivotButton="0" quotePrefix="0" xfId="0">
      <alignment horizontal="left" vertical="center" wrapText="1"/>
    </xf>
    <xf numFmtId="0" fontId="0" fillId="5" borderId="1" pivotButton="0" quotePrefix="0" xfId="0"/>
    <xf numFmtId="164" fontId="2" fillId="5" borderId="1" applyAlignment="1" pivotButton="0" quotePrefix="0" xfId="0">
      <alignment horizontal="left" vertical="center" wrapText="1"/>
    </xf>
    <xf numFmtId="165" fontId="2" fillId="5" borderId="1" applyAlignment="1" pivotButton="0" quotePrefix="0" xfId="0">
      <alignment horizontal="left" vertical="center" wrapText="1"/>
    </xf>
    <xf numFmtId="0" fontId="0" fillId="0" borderId="1" pivotButton="0" quotePrefix="0" xfId="0"/>
    <xf numFmtId="0" fontId="4" fillId="5" borderId="1" applyAlignment="1" pivotButton="0" quotePrefix="0" xfId="0">
      <alignment horizontal="left" vertical="center" wrapText="1"/>
    </xf>
  </cellXfs>
  <cellStyles count="1">
    <cellStyle name="Normal" xfId="0" builtinId="0" hidden="0"/>
  </cellStyles>
  <dxfs count="3">
    <dxf>
      <font>
        <name val="Aptos"/>
        <b val="1"/>
        <color rgb="00FFFFFF"/>
        <sz val="10"/>
      </font>
      <fill>
        <patternFill patternType="solid">
          <fgColor rgb="0016A34A"/>
        </patternFill>
      </fill>
    </dxf>
    <dxf>
      <font>
        <name val="Aptos"/>
        <b val="1"/>
        <sz val="10"/>
      </font>
      <fill>
        <patternFill patternType="solid">
          <fgColor rgb="00FF6B4A"/>
        </patternFill>
      </fill>
    </dxf>
    <dxf>
      <font>
        <name val="Aptos"/>
        <b val="1"/>
        <color rgb="00FFFFFF"/>
        <sz val="10"/>
      </font>
      <fill>
        <patternFill patternType="solid">
          <fgColor rgb="00DC2626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Montants encaissés par mois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'Synthèse'!I11</f>
            </strRef>
          </tx>
          <spPr>
            <a:solidFill xmlns:a="http://schemas.openxmlformats.org/drawingml/2006/main">
              <a:srgbClr val="FF6B4A"/>
            </a:solidFill>
            <a:ln xmlns:a="http://schemas.openxmlformats.org/drawingml/2006/main">
              <a:solidFill>
                <a:srgbClr val="FF6B4A"/>
              </a:solidFill>
              <a:prstDash val="solid"/>
            </a:ln>
          </spPr>
          <cat>
            <numRef>
              <f>'Synthèse'!$F$12:$F$23</f>
            </numRef>
          </cat>
          <val>
            <numRef>
              <f>'Synthèse'!$I$12:$I$23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Mois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Montant encaissé (€)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Répartition des paiements par mode</a:t>
            </a:r>
          </a:p>
        </rich>
      </tx>
    </title>
    <plotArea>
      <pieChart>
        <varyColors val="1"/>
        <ser>
          <idx val="0"/>
          <order val="0"/>
          <tx>
            <strRef>
              <f>'Synthèse'!B11</f>
            </strRef>
          </tx>
          <spPr>
            <a:ln xmlns:a="http://schemas.openxmlformats.org/drawingml/2006/main">
              <a:prstDash val="solid"/>
            </a:ln>
          </spPr>
          <dPt>
            <idx val="0"/>
            <spPr>
              <a:solidFill xmlns:a="http://schemas.openxmlformats.org/drawingml/2006/main">
                <a:srgbClr val="4A2AA5"/>
              </a:solidFill>
              <a:ln xmlns:a="http://schemas.openxmlformats.org/drawingml/2006/main">
                <a:prstDash val="solid"/>
              </a:ln>
            </spPr>
          </dPt>
          <dPt>
            <idx val="1"/>
            <spPr>
              <a:solidFill xmlns:a="http://schemas.openxmlformats.org/drawingml/2006/main">
                <a:srgbClr val="5D3BC4"/>
              </a:solidFill>
              <a:ln xmlns:a="http://schemas.openxmlformats.org/drawingml/2006/main">
                <a:prstDash val="solid"/>
              </a:ln>
            </spPr>
          </dPt>
          <dPt>
            <idx val="2"/>
            <spPr>
              <a:solidFill xmlns:a="http://schemas.openxmlformats.org/drawingml/2006/main">
                <a:srgbClr val="FF6B4A"/>
              </a:solidFill>
              <a:ln xmlns:a="http://schemas.openxmlformats.org/drawingml/2006/main">
                <a:prstDash val="solid"/>
              </a:ln>
            </spPr>
          </dPt>
          <dPt>
            <idx val="3"/>
            <spPr>
              <a:solidFill xmlns:a="http://schemas.openxmlformats.org/drawingml/2006/main">
                <a:srgbClr val="16A34A"/>
              </a:solidFill>
              <a:ln xmlns:a="http://schemas.openxmlformats.org/drawingml/2006/main">
                <a:prstDash val="solid"/>
              </a:ln>
            </spPr>
          </dPt>
          <dPt>
            <idx val="4"/>
            <spPr>
              <a:solidFill xmlns:a="http://schemas.openxmlformats.org/drawingml/2006/main">
                <a:srgbClr val="F1EDFB"/>
              </a:solidFill>
              <a:ln xmlns:a="http://schemas.openxmlformats.org/drawingml/2006/main">
                <a:prstDash val="solid"/>
              </a:ln>
            </spPr>
          </dPt>
          <cat>
            <numRef>
              <f>'Synthèse'!$A$12:$A$16</f>
            </numRef>
          </cat>
          <val>
            <numRef>
              <f>'Synthèse'!$B$12:$B$16</f>
            </numRef>
          </val>
        </ser>
        <firstSliceAng val="0"/>
      </pieChart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/Relationships>
</file>

<file path=xl/drawings/drawing1.xml><?xml version="1.0" encoding="utf-8"?>
<wsDr xmlns="http://schemas.openxmlformats.org/drawingml/2006/spreadsheetDrawing">
  <oneCellAnchor>
    <from>
      <col>0</col>
      <colOff>0</colOff>
      <row>19</row>
      <rowOff>0</rowOff>
    </from>
    <ext cx="5400000" cy="270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5</col>
      <colOff>0</colOff>
      <row>19</row>
      <rowOff>0</rowOff>
    </from>
    <ext cx="4320000" cy="270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105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8" customWidth="1" min="1" max="1"/>
    <col width="15" customWidth="1" min="2" max="2"/>
    <col width="22" customWidth="1" min="3" max="3"/>
    <col width="30" customWidth="1" min="4" max="4"/>
    <col width="12" customWidth="1" min="5" max="5"/>
    <col width="16" customWidth="1" min="6" max="6"/>
    <col width="31" customWidth="1" min="7" max="7"/>
    <col width="20" customWidth="1" min="8" max="8"/>
    <col width="16" customWidth="1" min="9" max="9"/>
    <col width="17" customWidth="1" min="10" max="10"/>
    <col width="17" customWidth="1" min="11" max="11"/>
    <col width="17" customWidth="1" min="12" max="12"/>
    <col width="19" customWidth="1" min="13" max="13"/>
    <col width="22" customWidth="1" min="14" max="14"/>
    <col width="19" customWidth="1" min="15" max="15"/>
    <col width="15" customWidth="1" min="16" max="16"/>
    <col width="28" customWidth="1" min="17" max="17"/>
  </cols>
  <sheetData>
    <row r="1" ht="28" customHeight="1">
      <c r="A1" s="1" t="inlineStr">
        <is>
          <t>Suivi des reçus de paiement</t>
        </is>
      </c>
    </row>
    <row r="2">
      <c r="A2" s="2" t="inlineStr">
        <is>
          <t>Saisissez les informations dans les cellules jaunes. Les colonnes violettes claires sont calculées automatiquement.</t>
        </is>
      </c>
    </row>
    <row r="3" ht="32" customHeight="1">
      <c r="A3" s="3" t="inlineStr">
        <is>
          <t>N° de reçu</t>
        </is>
      </c>
      <c r="B3" s="3" t="inlineStr">
        <is>
          <t>Date de paiement</t>
        </is>
      </c>
      <c r="C3" s="3" t="inlineStr">
        <is>
          <t>Client / Payeur</t>
        </is>
      </c>
      <c r="D3" s="3" t="inlineStr">
        <is>
          <t>Adresse</t>
        </is>
      </c>
      <c r="E3" s="3" t="inlineStr">
        <is>
          <t>Code postal</t>
        </is>
      </c>
      <c r="F3" s="3" t="inlineStr">
        <is>
          <t>Ville</t>
        </is>
      </c>
      <c r="G3" s="3" t="inlineStr">
        <is>
          <t>Objet du paiement</t>
        </is>
      </c>
      <c r="H3" s="3" t="inlineStr">
        <is>
          <t>Période concernée</t>
        </is>
      </c>
      <c r="I3" s="3" t="inlineStr">
        <is>
          <t>Montant dû (€)</t>
        </is>
      </c>
      <c r="J3" s="3" t="inlineStr">
        <is>
          <t>Montant reçu (€)</t>
        </is>
      </c>
      <c r="K3" s="3" t="inlineStr">
        <is>
          <t>Taux encaissé (%)</t>
        </is>
      </c>
      <c r="L3" s="3" t="inlineStr">
        <is>
          <t>Solde restant (€)</t>
        </is>
      </c>
      <c r="M3" s="3" t="inlineStr">
        <is>
          <t>Mode de paiement</t>
        </is>
      </c>
      <c r="N3" s="3" t="inlineStr">
        <is>
          <t>Référence du paiement</t>
        </is>
      </c>
      <c r="O3" s="3" t="inlineStr">
        <is>
          <t>Catégorie du mode</t>
        </is>
      </c>
      <c r="P3" s="3" t="inlineStr">
        <is>
          <t>Statut</t>
        </is>
      </c>
      <c r="Q3" s="3" t="inlineStr">
        <is>
          <t>Commentaires</t>
        </is>
      </c>
    </row>
    <row r="4">
      <c r="A4" s="4">
        <f>IF(B4="","","REC-"&amp;TEXT(B4,"yyyymmdd")&amp;"-"&amp;TEXT(ROW()-3,"000"))</f>
        <v/>
      </c>
      <c r="B4" s="5" t="n">
        <v>46027</v>
      </c>
      <c r="C4" s="6" t="inlineStr">
        <is>
          <t>Camille Martin</t>
        </is>
      </c>
      <c r="D4" s="6" t="inlineStr">
        <is>
          <t>18 rue de l'Université</t>
        </is>
      </c>
      <c r="E4" s="7" t="inlineStr">
        <is>
          <t>75007</t>
        </is>
      </c>
      <c r="F4" s="6" t="inlineStr">
        <is>
          <t>Paris</t>
        </is>
      </c>
      <c r="G4" s="6" t="inlineStr">
        <is>
          <t>Acompte prestation conseil</t>
        </is>
      </c>
      <c r="H4" s="6" t="inlineStr">
        <is>
          <t>Janvier 2026</t>
        </is>
      </c>
      <c r="I4" s="8" t="n">
        <v>1200</v>
      </c>
      <c r="J4" s="8" t="n">
        <v>1200</v>
      </c>
      <c r="K4" s="9">
        <f>IF(I4="","",IFERROR(J4/I4,0))</f>
        <v/>
      </c>
      <c r="L4" s="10">
        <f>IF(I4="","",I4-J4)</f>
        <v/>
      </c>
      <c r="M4" s="11" t="inlineStr">
        <is>
          <t>Virement</t>
        </is>
      </c>
      <c r="N4" s="6" t="inlineStr">
        <is>
          <t>VIR-20260105-CM</t>
        </is>
      </c>
      <c r="O4" s="4">
        <f>IF(M4="","",IFERROR(VLOOKUP(M4,'Instructions'!$H$3:$I$7,2,FALSE),"À vérifier"))</f>
        <v/>
      </c>
      <c r="P4" s="4">
        <f>IF(I4="","",IF(L4&lt;=0,"Réglé",IF(J4&gt;0,"Partiel","En attente")))</f>
        <v/>
      </c>
      <c r="Q4" s="12" t="inlineStr">
        <is>
          <t>Paiement intégral reçu</t>
        </is>
      </c>
    </row>
    <row r="5">
      <c r="A5" s="13">
        <f>IF(B5="","","REC-"&amp;TEXT(B5,"yyyymmdd")&amp;"-"&amp;TEXT(ROW()-3,"000"))</f>
        <v/>
      </c>
      <c r="B5" s="5" t="n">
        <v>46034</v>
      </c>
      <c r="C5" s="6" t="inlineStr">
        <is>
          <t>Lucas Bernard</t>
        </is>
      </c>
      <c r="D5" s="6" t="inlineStr">
        <is>
          <t>12 quai Saint-Antoine</t>
        </is>
      </c>
      <c r="E5" s="7" t="inlineStr">
        <is>
          <t>69002</t>
        </is>
      </c>
      <c r="F5" s="6" t="inlineStr">
        <is>
          <t>Lyon</t>
        </is>
      </c>
      <c r="G5" s="6" t="inlineStr">
        <is>
          <t>Abonnement maintenance janvier</t>
        </is>
      </c>
      <c r="H5" s="6" t="inlineStr">
        <is>
          <t>Janvier 2026</t>
        </is>
      </c>
      <c r="I5" s="8" t="n">
        <v>450</v>
      </c>
      <c r="J5" s="8" t="n">
        <v>300</v>
      </c>
      <c r="K5" s="14">
        <f>IF(I5="","",IFERROR(J5/I5,0))</f>
        <v/>
      </c>
      <c r="L5" s="15">
        <f>IF(I5="","",I5-J5)</f>
        <v/>
      </c>
      <c r="M5" s="11" t="inlineStr">
        <is>
          <t>Carte bancaire</t>
        </is>
      </c>
      <c r="N5" s="6" t="inlineStr">
        <is>
          <t>CB-120126-LB</t>
        </is>
      </c>
      <c r="O5" s="13">
        <f>IF(M5="","",IFERROR(VLOOKUP(M5,'Instructions'!$H$3:$I$7,2,FALSE),"À vérifier"))</f>
        <v/>
      </c>
      <c r="P5" s="13">
        <f>IF(I5="","",IF(L5&lt;=0,"Réglé",IF(J5&gt;0,"Partiel","En attente")))</f>
        <v/>
      </c>
      <c r="Q5" s="12" t="inlineStr">
        <is>
          <t>Solde à relancer</t>
        </is>
      </c>
    </row>
    <row r="6">
      <c r="A6" s="4">
        <f>IF(B6="","","REC-"&amp;TEXT(B6,"yyyymmdd")&amp;"-"&amp;TEXT(ROW()-3,"000"))</f>
        <v/>
      </c>
      <c r="B6" s="5" t="n">
        <v>46045</v>
      </c>
      <c r="C6" s="6" t="inlineStr">
        <is>
          <t>Emma Dubois</t>
        </is>
      </c>
      <c r="D6" s="6" t="inlineStr">
        <is>
          <t>4 rue Paradis</t>
        </is>
      </c>
      <c r="E6" s="7" t="inlineStr">
        <is>
          <t>13006</t>
        </is>
      </c>
      <c r="F6" s="6" t="inlineStr">
        <is>
          <t>Marseille</t>
        </is>
      </c>
      <c r="G6" s="6" t="inlineStr">
        <is>
          <t>Formation professionnelle</t>
        </is>
      </c>
      <c r="H6" s="6" t="inlineStr">
        <is>
          <t>Janvier 2026</t>
        </is>
      </c>
      <c r="I6" s="8" t="n">
        <v>850</v>
      </c>
      <c r="J6" s="8" t="n">
        <v>850</v>
      </c>
      <c r="K6" s="9">
        <f>IF(I6="","",IFERROR(J6/I6,0))</f>
        <v/>
      </c>
      <c r="L6" s="10">
        <f>IF(I6="","",I6-J6)</f>
        <v/>
      </c>
      <c r="M6" s="11" t="inlineStr">
        <is>
          <t>Virement</t>
        </is>
      </c>
      <c r="N6" s="6" t="inlineStr">
        <is>
          <t>VIR-20260123-ED</t>
        </is>
      </c>
      <c r="O6" s="4">
        <f>IF(M6="","",IFERROR(VLOOKUP(M6,'Instructions'!$H$3:$I$7,2,FALSE),"À vérifier"))</f>
        <v/>
      </c>
      <c r="P6" s="4">
        <f>IF(I6="","",IF(L6&lt;=0,"Réglé",IF(J6&gt;0,"Partiel","En attente")))</f>
        <v/>
      </c>
      <c r="Q6" s="12" t="inlineStr">
        <is>
          <t>Session de formation finalisée</t>
        </is>
      </c>
    </row>
    <row r="7">
      <c r="A7" s="13">
        <f>IF(B7="","","REC-"&amp;TEXT(B7,"yyyymmdd")&amp;"-"&amp;TEXT(ROW()-3,"000"))</f>
        <v/>
      </c>
      <c r="B7" s="5" t="n">
        <v>46056</v>
      </c>
      <c r="C7" s="6" t="inlineStr">
        <is>
          <t>Hugo Moreau</t>
        </is>
      </c>
      <c r="D7" s="6" t="inlineStr">
        <is>
          <t>27 avenue Jean-Jaurès</t>
        </is>
      </c>
      <c r="E7" s="7" t="inlineStr">
        <is>
          <t>31000</t>
        </is>
      </c>
      <c r="F7" s="6" t="inlineStr">
        <is>
          <t>Toulouse</t>
        </is>
      </c>
      <c r="G7" s="6" t="inlineStr">
        <is>
          <t>Location salle</t>
        </is>
      </c>
      <c r="H7" s="6" t="inlineStr">
        <is>
          <t>Février 2026</t>
        </is>
      </c>
      <c r="I7" s="8" t="n">
        <v>600</v>
      </c>
      <c r="J7" s="8" t="n">
        <v>600</v>
      </c>
      <c r="K7" s="14">
        <f>IF(I7="","",IFERROR(J7/I7,0))</f>
        <v/>
      </c>
      <c r="L7" s="15">
        <f>IF(I7="","",I7-J7)</f>
        <v/>
      </c>
      <c r="M7" s="11" t="inlineStr">
        <is>
          <t>Chèque</t>
        </is>
      </c>
      <c r="N7" s="6" t="inlineStr">
        <is>
          <t>CHQ-452189</t>
        </is>
      </c>
      <c r="O7" s="13">
        <f>IF(M7="","",IFERROR(VLOOKUP(M7,'Instructions'!$H$3:$I$7,2,FALSE),"À vérifier"))</f>
        <v/>
      </c>
      <c r="P7" s="13">
        <f>IF(I7="","",IF(L7&lt;=0,"Réglé",IF(J7&gt;0,"Partiel","En attente")))</f>
        <v/>
      </c>
      <c r="Q7" s="12" t="inlineStr">
        <is>
          <t>Chèque encaissé</t>
        </is>
      </c>
    </row>
    <row r="8">
      <c r="A8" s="4">
        <f>IF(B8="","","REC-"&amp;TEXT(B8,"yyyymmdd")&amp;"-"&amp;TEXT(ROW()-3,"000"))</f>
        <v/>
      </c>
      <c r="B8" s="5" t="n">
        <v>46067</v>
      </c>
      <c r="C8" s="6" t="inlineStr">
        <is>
          <t>Léa Petit</t>
        </is>
      </c>
      <c r="D8" s="6" t="inlineStr">
        <is>
          <t>8 cours Alsace-Lorraine</t>
        </is>
      </c>
      <c r="E8" s="7" t="inlineStr">
        <is>
          <t>33000</t>
        </is>
      </c>
      <c r="F8" s="6" t="inlineStr">
        <is>
          <t>Bordeaux</t>
        </is>
      </c>
      <c r="G8" s="6" t="inlineStr">
        <is>
          <t>Facture prestation graphique</t>
        </is>
      </c>
      <c r="H8" s="6" t="inlineStr">
        <is>
          <t>Février 2026</t>
        </is>
      </c>
      <c r="I8" s="8" t="n">
        <v>980</v>
      </c>
      <c r="J8" s="8" t="n">
        <v>500</v>
      </c>
      <c r="K8" s="9">
        <f>IF(I8="","",IFERROR(J8/I8,0))</f>
        <v/>
      </c>
      <c r="L8" s="10">
        <f>IF(I8="","",I8-J8)</f>
        <v/>
      </c>
      <c r="M8" s="11" t="inlineStr">
        <is>
          <t>Virement</t>
        </is>
      </c>
      <c r="N8" s="6" t="inlineStr">
        <is>
          <t>VIR-20260214-LP</t>
        </is>
      </c>
      <c r="O8" s="4">
        <f>IF(M8="","",IFERROR(VLOOKUP(M8,'Instructions'!$H$3:$I$7,2,FALSE),"À vérifier"))</f>
        <v/>
      </c>
      <c r="P8" s="4">
        <f>IF(I8="","",IF(L8&lt;=0,"Réglé",IF(J8&gt;0,"Partiel","En attente")))</f>
        <v/>
      </c>
      <c r="Q8" s="12" t="inlineStr">
        <is>
          <t>Acompte versé</t>
        </is>
      </c>
    </row>
    <row r="9">
      <c r="A9" s="13">
        <f>IF(B9="","","REC-"&amp;TEXT(B9,"yyyymmdd")&amp;"-"&amp;TEXT(ROW()-3,"000"))</f>
        <v/>
      </c>
      <c r="B9" s="5" t="n">
        <v>46081</v>
      </c>
      <c r="C9" s="6" t="inlineStr">
        <is>
          <t>Louis Robert</t>
        </is>
      </c>
      <c r="D9" s="6" t="inlineStr">
        <is>
          <t>15 rue Nationale</t>
        </is>
      </c>
      <c r="E9" s="7" t="inlineStr">
        <is>
          <t>59000</t>
        </is>
      </c>
      <c r="F9" s="6" t="inlineStr">
        <is>
          <t>Lille</t>
        </is>
      </c>
      <c r="G9" s="6" t="inlineStr">
        <is>
          <t>Adhésion annuelle</t>
        </is>
      </c>
      <c r="H9" s="6" t="inlineStr">
        <is>
          <t>Année 2026</t>
        </is>
      </c>
      <c r="I9" s="8" t="n">
        <v>240</v>
      </c>
      <c r="J9" s="8" t="n">
        <v>240</v>
      </c>
      <c r="K9" s="14">
        <f>IF(I9="","",IFERROR(J9/I9,0))</f>
        <v/>
      </c>
      <c r="L9" s="15">
        <f>IF(I9="","",I9-J9)</f>
        <v/>
      </c>
      <c r="M9" s="11" t="inlineStr">
        <is>
          <t>Carte bancaire</t>
        </is>
      </c>
      <c r="N9" s="6" t="inlineStr">
        <is>
          <t>CB-280226-LR</t>
        </is>
      </c>
      <c r="O9" s="13">
        <f>IF(M9="","",IFERROR(VLOOKUP(M9,'Instructions'!$H$3:$I$7,2,FALSE),"À vérifier"))</f>
        <v/>
      </c>
      <c r="P9" s="13">
        <f>IF(I9="","",IF(L9&lt;=0,"Réglé",IF(J9&gt;0,"Partiel","En attente")))</f>
        <v/>
      </c>
      <c r="Q9" s="12" t="inlineStr">
        <is>
          <t>Adhésion confirmée</t>
        </is>
      </c>
    </row>
    <row r="10">
      <c r="A10" s="4">
        <f>IF(B10="","","REC-"&amp;TEXT(B10,"yyyymmdd")&amp;"-"&amp;TEXT(ROW()-3,"000"))</f>
        <v/>
      </c>
      <c r="B10" s="5" t="n">
        <v>46090</v>
      </c>
      <c r="C10" s="6" t="inlineStr">
        <is>
          <t>Chloé Richard</t>
        </is>
      </c>
      <c r="D10" s="6" t="inlineStr">
        <is>
          <t>22 boulevard Guist'hau</t>
        </is>
      </c>
      <c r="E10" s="7" t="inlineStr">
        <is>
          <t>44000</t>
        </is>
      </c>
      <c r="F10" s="6" t="inlineStr">
        <is>
          <t>Nantes</t>
        </is>
      </c>
      <c r="G10" s="6" t="inlineStr">
        <is>
          <t>Acompte commande</t>
        </is>
      </c>
      <c r="H10" s="6" t="inlineStr">
        <is>
          <t>Mars 2026</t>
        </is>
      </c>
      <c r="I10" s="8" t="n">
        <v>1500</v>
      </c>
      <c r="J10" s="8" t="n">
        <v>1500</v>
      </c>
      <c r="K10" s="9">
        <f>IF(I10="","",IFERROR(J10/I10,0))</f>
        <v/>
      </c>
      <c r="L10" s="10">
        <f>IF(I10="","",I10-J10)</f>
        <v/>
      </c>
      <c r="M10" s="11" t="inlineStr">
        <is>
          <t>Prélèvement</t>
        </is>
      </c>
      <c r="N10" s="6" t="inlineStr">
        <is>
          <t>PRL-20260309-CR</t>
        </is>
      </c>
      <c r="O10" s="4">
        <f>IF(M10="","",IFERROR(VLOOKUP(M10,'Instructions'!$H$3:$I$7,2,FALSE),"À vérifier"))</f>
        <v/>
      </c>
      <c r="P10" s="4">
        <f>IF(I10="","",IF(L10&lt;=0,"Réglé",IF(J10&gt;0,"Partiel","En attente")))</f>
        <v/>
      </c>
      <c r="Q10" s="12" t="inlineStr">
        <is>
          <t>Acompte intégral reçu</t>
        </is>
      </c>
    </row>
    <row r="11">
      <c r="A11" s="13">
        <f>IF(B11="","","REC-"&amp;TEXT(B11,"yyyymmdd")&amp;"-"&amp;TEXT(ROW()-3,"000"))</f>
        <v/>
      </c>
      <c r="B11" s="5" t="n">
        <v>46099</v>
      </c>
      <c r="C11" s="6" t="inlineStr">
        <is>
          <t>Nathan Garcia</t>
        </is>
      </c>
      <c r="D11" s="6" t="inlineStr">
        <is>
          <t>6 place Kléber</t>
        </is>
      </c>
      <c r="E11" s="7" t="inlineStr">
        <is>
          <t>67000</t>
        </is>
      </c>
      <c r="F11" s="6" t="inlineStr">
        <is>
          <t>Strasbourg</t>
        </is>
      </c>
      <c r="G11" s="6" t="inlineStr">
        <is>
          <t>Réparation matériel</t>
        </is>
      </c>
      <c r="H11" s="6" t="inlineStr">
        <is>
          <t>Mars 2026</t>
        </is>
      </c>
      <c r="I11" s="8" t="n">
        <v>375</v>
      </c>
      <c r="J11" s="8" t="n">
        <v>0</v>
      </c>
      <c r="K11" s="14">
        <f>IF(I11="","",IFERROR(J11/I11,0))</f>
        <v/>
      </c>
      <c r="L11" s="15">
        <f>IF(I11="","",I11-J11)</f>
        <v/>
      </c>
      <c r="M11" s="11" t="inlineStr"/>
      <c r="N11" s="6" t="inlineStr"/>
      <c r="O11" s="13">
        <f>IF(M11="","",IFERROR(VLOOKUP(M11,'Instructions'!$H$3:$I$7,2,FALSE),"À vérifier"))</f>
        <v/>
      </c>
      <c r="P11" s="13">
        <f>IF(I11="","",IF(L11&lt;=0,"Réglé",IF(J11&gt;0,"Partiel","En attente")))</f>
        <v/>
      </c>
      <c r="Q11" s="12" t="inlineStr">
        <is>
          <t>Paiement en attente</t>
        </is>
      </c>
    </row>
    <row r="12">
      <c r="A12" s="4">
        <f>IF(B12="","","REC-"&amp;TEXT(B12,"yyyymmdd")&amp;"-"&amp;TEXT(ROW()-3,"000"))</f>
        <v/>
      </c>
      <c r="B12" s="5" t="n">
        <v>46114</v>
      </c>
      <c r="C12" s="6" t="inlineStr">
        <is>
          <t>Manon Leroy</t>
        </is>
      </c>
      <c r="D12" s="6" t="inlineStr">
        <is>
          <t>31 avenue Jean-Médecin</t>
        </is>
      </c>
      <c r="E12" s="7" t="inlineStr">
        <is>
          <t>06000</t>
        </is>
      </c>
      <c r="F12" s="6" t="inlineStr">
        <is>
          <t>Nice</t>
        </is>
      </c>
      <c r="G12" s="6" t="inlineStr">
        <is>
          <t>Conseil juridique</t>
        </is>
      </c>
      <c r="H12" s="6" t="inlineStr">
        <is>
          <t>Avril 2026</t>
        </is>
      </c>
      <c r="I12" s="8" t="n">
        <v>1100</v>
      </c>
      <c r="J12" s="8" t="n">
        <v>1100</v>
      </c>
      <c r="K12" s="9">
        <f>IF(I12="","",IFERROR(J12/I12,0))</f>
        <v/>
      </c>
      <c r="L12" s="10">
        <f>IF(I12="","",I12-J12)</f>
        <v/>
      </c>
      <c r="M12" s="11" t="inlineStr">
        <is>
          <t>Virement</t>
        </is>
      </c>
      <c r="N12" s="6" t="inlineStr">
        <is>
          <t>VIR-20260402-ML</t>
        </is>
      </c>
      <c r="O12" s="4">
        <f>IF(M12="","",IFERROR(VLOOKUP(M12,'Instructions'!$H$3:$I$7,2,FALSE),"À vérifier"))</f>
        <v/>
      </c>
      <c r="P12" s="4">
        <f>IF(I12="","",IF(L12&lt;=0,"Réglé",IF(J12&gt;0,"Partiel","En attente")))</f>
        <v/>
      </c>
      <c r="Q12" s="12" t="inlineStr">
        <is>
          <t>Paiement intégral reçu</t>
        </is>
      </c>
    </row>
    <row r="13">
      <c r="A13" s="13">
        <f>IF(B13="","","REC-"&amp;TEXT(B13,"yyyymmdd")&amp;"-"&amp;TEXT(ROW()-3,"000"))</f>
        <v/>
      </c>
      <c r="B13" s="5" t="n"/>
      <c r="C13" s="6" t="n"/>
      <c r="D13" s="6" t="n"/>
      <c r="E13" s="7" t="n"/>
      <c r="F13" s="6" t="n"/>
      <c r="G13" s="6" t="n"/>
      <c r="H13" s="6" t="n"/>
      <c r="I13" s="8" t="n"/>
      <c r="J13" s="8" t="n"/>
      <c r="K13" s="14">
        <f>IF(I13="","",IFERROR(J13/I13,0))</f>
        <v/>
      </c>
      <c r="L13" s="15">
        <f>IF(I13="","",I13-J13)</f>
        <v/>
      </c>
      <c r="M13" s="11" t="n"/>
      <c r="N13" s="6" t="n"/>
      <c r="O13" s="13">
        <f>IF(M13="","",IFERROR(VLOOKUP(M13,'Instructions'!$H$3:$I$7,2,FALSE),"À vérifier"))</f>
        <v/>
      </c>
      <c r="P13" s="13">
        <f>IF(I13="","",IF(L13&lt;=0,"Réglé",IF(J13&gt;0,"Partiel","En attente")))</f>
        <v/>
      </c>
      <c r="Q13" s="12" t="n"/>
    </row>
    <row r="14">
      <c r="A14" s="4">
        <f>IF(B14="","","REC-"&amp;TEXT(B14,"yyyymmdd")&amp;"-"&amp;TEXT(ROW()-3,"000"))</f>
        <v/>
      </c>
      <c r="B14" s="5" t="n"/>
      <c r="C14" s="6" t="n"/>
      <c r="D14" s="6" t="n"/>
      <c r="E14" s="7" t="n"/>
      <c r="F14" s="6" t="n"/>
      <c r="G14" s="6" t="n"/>
      <c r="H14" s="6" t="n"/>
      <c r="I14" s="8" t="n"/>
      <c r="J14" s="8" t="n"/>
      <c r="K14" s="9">
        <f>IF(I14="","",IFERROR(J14/I14,0))</f>
        <v/>
      </c>
      <c r="L14" s="10">
        <f>IF(I14="","",I14-J14)</f>
        <v/>
      </c>
      <c r="M14" s="11" t="n"/>
      <c r="N14" s="6" t="n"/>
      <c r="O14" s="4">
        <f>IF(M14="","",IFERROR(VLOOKUP(M14,'Instructions'!$H$3:$I$7,2,FALSE),"À vérifier"))</f>
        <v/>
      </c>
      <c r="P14" s="4">
        <f>IF(I14="","",IF(L14&lt;=0,"Réglé",IF(J14&gt;0,"Partiel","En attente")))</f>
        <v/>
      </c>
      <c r="Q14" s="12" t="n"/>
    </row>
    <row r="15">
      <c r="A15" s="13">
        <f>IF(B15="","","REC-"&amp;TEXT(B15,"yyyymmdd")&amp;"-"&amp;TEXT(ROW()-3,"000"))</f>
        <v/>
      </c>
      <c r="B15" s="5" t="n"/>
      <c r="C15" s="6" t="n"/>
      <c r="D15" s="6" t="n"/>
      <c r="E15" s="7" t="n"/>
      <c r="F15" s="6" t="n"/>
      <c r="G15" s="6" t="n"/>
      <c r="H15" s="6" t="n"/>
      <c r="I15" s="8" t="n"/>
      <c r="J15" s="8" t="n"/>
      <c r="K15" s="14">
        <f>IF(I15="","",IFERROR(J15/I15,0))</f>
        <v/>
      </c>
      <c r="L15" s="15">
        <f>IF(I15="","",I15-J15)</f>
        <v/>
      </c>
      <c r="M15" s="11" t="n"/>
      <c r="N15" s="6" t="n"/>
      <c r="O15" s="13">
        <f>IF(M15="","",IFERROR(VLOOKUP(M15,'Instructions'!$H$3:$I$7,2,FALSE),"À vérifier"))</f>
        <v/>
      </c>
      <c r="P15" s="13">
        <f>IF(I15="","",IF(L15&lt;=0,"Réglé",IF(J15&gt;0,"Partiel","En attente")))</f>
        <v/>
      </c>
      <c r="Q15" s="12" t="n"/>
    </row>
    <row r="16">
      <c r="A16" s="4">
        <f>IF(B16="","","REC-"&amp;TEXT(B16,"yyyymmdd")&amp;"-"&amp;TEXT(ROW()-3,"000"))</f>
        <v/>
      </c>
      <c r="B16" s="5" t="n"/>
      <c r="C16" s="6" t="n"/>
      <c r="D16" s="6" t="n"/>
      <c r="E16" s="7" t="n"/>
      <c r="F16" s="6" t="n"/>
      <c r="G16" s="6" t="n"/>
      <c r="H16" s="6" t="n"/>
      <c r="I16" s="8" t="n"/>
      <c r="J16" s="8" t="n"/>
      <c r="K16" s="9">
        <f>IF(I16="","",IFERROR(J16/I16,0))</f>
        <v/>
      </c>
      <c r="L16" s="10">
        <f>IF(I16="","",I16-J16)</f>
        <v/>
      </c>
      <c r="M16" s="11" t="n"/>
      <c r="N16" s="6" t="n"/>
      <c r="O16" s="4">
        <f>IF(M16="","",IFERROR(VLOOKUP(M16,'Instructions'!$H$3:$I$7,2,FALSE),"À vérifier"))</f>
        <v/>
      </c>
      <c r="P16" s="4">
        <f>IF(I16="","",IF(L16&lt;=0,"Réglé",IF(J16&gt;0,"Partiel","En attente")))</f>
        <v/>
      </c>
      <c r="Q16" s="12" t="n"/>
    </row>
    <row r="17">
      <c r="A17" s="13">
        <f>IF(B17="","","REC-"&amp;TEXT(B17,"yyyymmdd")&amp;"-"&amp;TEXT(ROW()-3,"000"))</f>
        <v/>
      </c>
      <c r="B17" s="5" t="n"/>
      <c r="C17" s="6" t="n"/>
      <c r="D17" s="6" t="n"/>
      <c r="E17" s="7" t="n"/>
      <c r="F17" s="6" t="n"/>
      <c r="G17" s="6" t="n"/>
      <c r="H17" s="6" t="n"/>
      <c r="I17" s="8" t="n"/>
      <c r="J17" s="8" t="n"/>
      <c r="K17" s="14">
        <f>IF(I17="","",IFERROR(J17/I17,0))</f>
        <v/>
      </c>
      <c r="L17" s="15">
        <f>IF(I17="","",I17-J17)</f>
        <v/>
      </c>
      <c r="M17" s="11" t="n"/>
      <c r="N17" s="6" t="n"/>
      <c r="O17" s="13">
        <f>IF(M17="","",IFERROR(VLOOKUP(M17,'Instructions'!$H$3:$I$7,2,FALSE),"À vérifier"))</f>
        <v/>
      </c>
      <c r="P17" s="13">
        <f>IF(I17="","",IF(L17&lt;=0,"Réglé",IF(J17&gt;0,"Partiel","En attente")))</f>
        <v/>
      </c>
      <c r="Q17" s="12" t="n"/>
    </row>
    <row r="18">
      <c r="A18" s="4">
        <f>IF(B18="","","REC-"&amp;TEXT(B18,"yyyymmdd")&amp;"-"&amp;TEXT(ROW()-3,"000"))</f>
        <v/>
      </c>
      <c r="B18" s="5" t="n"/>
      <c r="C18" s="6" t="n"/>
      <c r="D18" s="6" t="n"/>
      <c r="E18" s="7" t="n"/>
      <c r="F18" s="6" t="n"/>
      <c r="G18" s="6" t="n"/>
      <c r="H18" s="6" t="n"/>
      <c r="I18" s="8" t="n"/>
      <c r="J18" s="8" t="n"/>
      <c r="K18" s="9">
        <f>IF(I18="","",IFERROR(J18/I18,0))</f>
        <v/>
      </c>
      <c r="L18" s="10">
        <f>IF(I18="","",I18-J18)</f>
        <v/>
      </c>
      <c r="M18" s="11" t="n"/>
      <c r="N18" s="6" t="n"/>
      <c r="O18" s="4">
        <f>IF(M18="","",IFERROR(VLOOKUP(M18,'Instructions'!$H$3:$I$7,2,FALSE),"À vérifier"))</f>
        <v/>
      </c>
      <c r="P18" s="4">
        <f>IF(I18="","",IF(L18&lt;=0,"Réglé",IF(J18&gt;0,"Partiel","En attente")))</f>
        <v/>
      </c>
      <c r="Q18" s="12" t="n"/>
    </row>
    <row r="19">
      <c r="A19" s="13">
        <f>IF(B19="","","REC-"&amp;TEXT(B19,"yyyymmdd")&amp;"-"&amp;TEXT(ROW()-3,"000"))</f>
        <v/>
      </c>
      <c r="B19" s="5" t="n"/>
      <c r="C19" s="6" t="n"/>
      <c r="D19" s="6" t="n"/>
      <c r="E19" s="7" t="n"/>
      <c r="F19" s="6" t="n"/>
      <c r="G19" s="6" t="n"/>
      <c r="H19" s="6" t="n"/>
      <c r="I19" s="8" t="n"/>
      <c r="J19" s="8" t="n"/>
      <c r="K19" s="14">
        <f>IF(I19="","",IFERROR(J19/I19,0))</f>
        <v/>
      </c>
      <c r="L19" s="15">
        <f>IF(I19="","",I19-J19)</f>
        <v/>
      </c>
      <c r="M19" s="11" t="n"/>
      <c r="N19" s="6" t="n"/>
      <c r="O19" s="13">
        <f>IF(M19="","",IFERROR(VLOOKUP(M19,'Instructions'!$H$3:$I$7,2,FALSE),"À vérifier"))</f>
        <v/>
      </c>
      <c r="P19" s="13">
        <f>IF(I19="","",IF(L19&lt;=0,"Réglé",IF(J19&gt;0,"Partiel","En attente")))</f>
        <v/>
      </c>
      <c r="Q19" s="12" t="n"/>
    </row>
    <row r="20">
      <c r="A20" s="4">
        <f>IF(B20="","","REC-"&amp;TEXT(B20,"yyyymmdd")&amp;"-"&amp;TEXT(ROW()-3,"000"))</f>
        <v/>
      </c>
      <c r="B20" s="5" t="n"/>
      <c r="C20" s="6" t="n"/>
      <c r="D20" s="6" t="n"/>
      <c r="E20" s="7" t="n"/>
      <c r="F20" s="6" t="n"/>
      <c r="G20" s="6" t="n"/>
      <c r="H20" s="6" t="n"/>
      <c r="I20" s="8" t="n"/>
      <c r="J20" s="8" t="n"/>
      <c r="K20" s="9">
        <f>IF(I20="","",IFERROR(J20/I20,0))</f>
        <v/>
      </c>
      <c r="L20" s="10">
        <f>IF(I20="","",I20-J20)</f>
        <v/>
      </c>
      <c r="M20" s="11" t="n"/>
      <c r="N20" s="6" t="n"/>
      <c r="O20" s="4">
        <f>IF(M20="","",IFERROR(VLOOKUP(M20,'Instructions'!$H$3:$I$7,2,FALSE),"À vérifier"))</f>
        <v/>
      </c>
      <c r="P20" s="4">
        <f>IF(I20="","",IF(L20&lt;=0,"Réglé",IF(J20&gt;0,"Partiel","En attente")))</f>
        <v/>
      </c>
      <c r="Q20" s="12" t="n"/>
    </row>
    <row r="21">
      <c r="A21" s="13">
        <f>IF(B21="","","REC-"&amp;TEXT(B21,"yyyymmdd")&amp;"-"&amp;TEXT(ROW()-3,"000"))</f>
        <v/>
      </c>
      <c r="B21" s="5" t="n"/>
      <c r="C21" s="6" t="n"/>
      <c r="D21" s="6" t="n"/>
      <c r="E21" s="7" t="n"/>
      <c r="F21" s="6" t="n"/>
      <c r="G21" s="6" t="n"/>
      <c r="H21" s="6" t="n"/>
      <c r="I21" s="8" t="n"/>
      <c r="J21" s="8" t="n"/>
      <c r="K21" s="14">
        <f>IF(I21="","",IFERROR(J21/I21,0))</f>
        <v/>
      </c>
      <c r="L21" s="15">
        <f>IF(I21="","",I21-J21)</f>
        <v/>
      </c>
      <c r="M21" s="11" t="n"/>
      <c r="N21" s="6" t="n"/>
      <c r="O21" s="13">
        <f>IF(M21="","",IFERROR(VLOOKUP(M21,'Instructions'!$H$3:$I$7,2,FALSE),"À vérifier"))</f>
        <v/>
      </c>
      <c r="P21" s="13">
        <f>IF(I21="","",IF(L21&lt;=0,"Réglé",IF(J21&gt;0,"Partiel","En attente")))</f>
        <v/>
      </c>
      <c r="Q21" s="12" t="n"/>
    </row>
    <row r="22">
      <c r="A22" s="4">
        <f>IF(B22="","","REC-"&amp;TEXT(B22,"yyyymmdd")&amp;"-"&amp;TEXT(ROW()-3,"000"))</f>
        <v/>
      </c>
      <c r="B22" s="5" t="n"/>
      <c r="C22" s="6" t="n"/>
      <c r="D22" s="6" t="n"/>
      <c r="E22" s="7" t="n"/>
      <c r="F22" s="6" t="n"/>
      <c r="G22" s="6" t="n"/>
      <c r="H22" s="6" t="n"/>
      <c r="I22" s="8" t="n"/>
      <c r="J22" s="8" t="n"/>
      <c r="K22" s="9">
        <f>IF(I22="","",IFERROR(J22/I22,0))</f>
        <v/>
      </c>
      <c r="L22" s="10">
        <f>IF(I22="","",I22-J22)</f>
        <v/>
      </c>
      <c r="M22" s="11" t="n"/>
      <c r="N22" s="6" t="n"/>
      <c r="O22" s="4">
        <f>IF(M22="","",IFERROR(VLOOKUP(M22,'Instructions'!$H$3:$I$7,2,FALSE),"À vérifier"))</f>
        <v/>
      </c>
      <c r="P22" s="4">
        <f>IF(I22="","",IF(L22&lt;=0,"Réglé",IF(J22&gt;0,"Partiel","En attente")))</f>
        <v/>
      </c>
      <c r="Q22" s="12" t="n"/>
    </row>
    <row r="23">
      <c r="A23" s="13">
        <f>IF(B23="","","REC-"&amp;TEXT(B23,"yyyymmdd")&amp;"-"&amp;TEXT(ROW()-3,"000"))</f>
        <v/>
      </c>
      <c r="B23" s="5" t="n"/>
      <c r="C23" s="6" t="n"/>
      <c r="D23" s="6" t="n"/>
      <c r="E23" s="7" t="n"/>
      <c r="F23" s="6" t="n"/>
      <c r="G23" s="6" t="n"/>
      <c r="H23" s="6" t="n"/>
      <c r="I23" s="8" t="n"/>
      <c r="J23" s="8" t="n"/>
      <c r="K23" s="14">
        <f>IF(I23="","",IFERROR(J23/I23,0))</f>
        <v/>
      </c>
      <c r="L23" s="15">
        <f>IF(I23="","",I23-J23)</f>
        <v/>
      </c>
      <c r="M23" s="11" t="n"/>
      <c r="N23" s="6" t="n"/>
      <c r="O23" s="13">
        <f>IF(M23="","",IFERROR(VLOOKUP(M23,'Instructions'!$H$3:$I$7,2,FALSE),"À vérifier"))</f>
        <v/>
      </c>
      <c r="P23" s="13">
        <f>IF(I23="","",IF(L23&lt;=0,"Réglé",IF(J23&gt;0,"Partiel","En attente")))</f>
        <v/>
      </c>
      <c r="Q23" s="12" t="n"/>
    </row>
    <row r="24">
      <c r="A24" s="4">
        <f>IF(B24="","","REC-"&amp;TEXT(B24,"yyyymmdd")&amp;"-"&amp;TEXT(ROW()-3,"000"))</f>
        <v/>
      </c>
      <c r="B24" s="5" t="n"/>
      <c r="C24" s="6" t="n"/>
      <c r="D24" s="6" t="n"/>
      <c r="E24" s="7" t="n"/>
      <c r="F24" s="6" t="n"/>
      <c r="G24" s="6" t="n"/>
      <c r="H24" s="6" t="n"/>
      <c r="I24" s="8" t="n"/>
      <c r="J24" s="8" t="n"/>
      <c r="K24" s="9">
        <f>IF(I24="","",IFERROR(J24/I24,0))</f>
        <v/>
      </c>
      <c r="L24" s="10">
        <f>IF(I24="","",I24-J24)</f>
        <v/>
      </c>
      <c r="M24" s="11" t="n"/>
      <c r="N24" s="6" t="n"/>
      <c r="O24" s="4">
        <f>IF(M24="","",IFERROR(VLOOKUP(M24,'Instructions'!$H$3:$I$7,2,FALSE),"À vérifier"))</f>
        <v/>
      </c>
      <c r="P24" s="4">
        <f>IF(I24="","",IF(L24&lt;=0,"Réglé",IF(J24&gt;0,"Partiel","En attente")))</f>
        <v/>
      </c>
      <c r="Q24" s="12" t="n"/>
    </row>
    <row r="25">
      <c r="A25" s="13">
        <f>IF(B25="","","REC-"&amp;TEXT(B25,"yyyymmdd")&amp;"-"&amp;TEXT(ROW()-3,"000"))</f>
        <v/>
      </c>
      <c r="B25" s="5" t="n"/>
      <c r="C25" s="6" t="n"/>
      <c r="D25" s="6" t="n"/>
      <c r="E25" s="7" t="n"/>
      <c r="F25" s="6" t="n"/>
      <c r="G25" s="6" t="n"/>
      <c r="H25" s="6" t="n"/>
      <c r="I25" s="8" t="n"/>
      <c r="J25" s="8" t="n"/>
      <c r="K25" s="14">
        <f>IF(I25="","",IFERROR(J25/I25,0))</f>
        <v/>
      </c>
      <c r="L25" s="15">
        <f>IF(I25="","",I25-J25)</f>
        <v/>
      </c>
      <c r="M25" s="11" t="n"/>
      <c r="N25" s="6" t="n"/>
      <c r="O25" s="13">
        <f>IF(M25="","",IFERROR(VLOOKUP(M25,'Instructions'!$H$3:$I$7,2,FALSE),"À vérifier"))</f>
        <v/>
      </c>
      <c r="P25" s="13">
        <f>IF(I25="","",IF(L25&lt;=0,"Réglé",IF(J25&gt;0,"Partiel","En attente")))</f>
        <v/>
      </c>
      <c r="Q25" s="12" t="n"/>
    </row>
    <row r="26">
      <c r="A26" s="4">
        <f>IF(B26="","","REC-"&amp;TEXT(B26,"yyyymmdd")&amp;"-"&amp;TEXT(ROW()-3,"000"))</f>
        <v/>
      </c>
      <c r="B26" s="5" t="n"/>
      <c r="C26" s="6" t="n"/>
      <c r="D26" s="6" t="n"/>
      <c r="E26" s="7" t="n"/>
      <c r="F26" s="6" t="n"/>
      <c r="G26" s="6" t="n"/>
      <c r="H26" s="6" t="n"/>
      <c r="I26" s="8" t="n"/>
      <c r="J26" s="8" t="n"/>
      <c r="K26" s="9">
        <f>IF(I26="","",IFERROR(J26/I26,0))</f>
        <v/>
      </c>
      <c r="L26" s="10">
        <f>IF(I26="","",I26-J26)</f>
        <v/>
      </c>
      <c r="M26" s="11" t="n"/>
      <c r="N26" s="6" t="n"/>
      <c r="O26" s="4">
        <f>IF(M26="","",IFERROR(VLOOKUP(M26,'Instructions'!$H$3:$I$7,2,FALSE),"À vérifier"))</f>
        <v/>
      </c>
      <c r="P26" s="4">
        <f>IF(I26="","",IF(L26&lt;=0,"Réglé",IF(J26&gt;0,"Partiel","En attente")))</f>
        <v/>
      </c>
      <c r="Q26" s="12" t="n"/>
    </row>
    <row r="27">
      <c r="A27" s="13">
        <f>IF(B27="","","REC-"&amp;TEXT(B27,"yyyymmdd")&amp;"-"&amp;TEXT(ROW()-3,"000"))</f>
        <v/>
      </c>
      <c r="B27" s="5" t="n"/>
      <c r="C27" s="6" t="n"/>
      <c r="D27" s="6" t="n"/>
      <c r="E27" s="7" t="n"/>
      <c r="F27" s="6" t="n"/>
      <c r="G27" s="6" t="n"/>
      <c r="H27" s="6" t="n"/>
      <c r="I27" s="8" t="n"/>
      <c r="J27" s="8" t="n"/>
      <c r="K27" s="14">
        <f>IF(I27="","",IFERROR(J27/I27,0))</f>
        <v/>
      </c>
      <c r="L27" s="15">
        <f>IF(I27="","",I27-J27)</f>
        <v/>
      </c>
      <c r="M27" s="11" t="n"/>
      <c r="N27" s="6" t="n"/>
      <c r="O27" s="13">
        <f>IF(M27="","",IFERROR(VLOOKUP(M27,'Instructions'!$H$3:$I$7,2,FALSE),"À vérifier"))</f>
        <v/>
      </c>
      <c r="P27" s="13">
        <f>IF(I27="","",IF(L27&lt;=0,"Réglé",IF(J27&gt;0,"Partiel","En attente")))</f>
        <v/>
      </c>
      <c r="Q27" s="12" t="n"/>
    </row>
    <row r="28">
      <c r="A28" s="4">
        <f>IF(B28="","","REC-"&amp;TEXT(B28,"yyyymmdd")&amp;"-"&amp;TEXT(ROW()-3,"000"))</f>
        <v/>
      </c>
      <c r="B28" s="5" t="n"/>
      <c r="C28" s="6" t="n"/>
      <c r="D28" s="6" t="n"/>
      <c r="E28" s="7" t="n"/>
      <c r="F28" s="6" t="n"/>
      <c r="G28" s="6" t="n"/>
      <c r="H28" s="6" t="n"/>
      <c r="I28" s="8" t="n"/>
      <c r="J28" s="8" t="n"/>
      <c r="K28" s="9">
        <f>IF(I28="","",IFERROR(J28/I28,0))</f>
        <v/>
      </c>
      <c r="L28" s="10">
        <f>IF(I28="","",I28-J28)</f>
        <v/>
      </c>
      <c r="M28" s="11" t="n"/>
      <c r="N28" s="6" t="n"/>
      <c r="O28" s="4">
        <f>IF(M28="","",IFERROR(VLOOKUP(M28,'Instructions'!$H$3:$I$7,2,FALSE),"À vérifier"))</f>
        <v/>
      </c>
      <c r="P28" s="4">
        <f>IF(I28="","",IF(L28&lt;=0,"Réglé",IF(J28&gt;0,"Partiel","En attente")))</f>
        <v/>
      </c>
      <c r="Q28" s="12" t="n"/>
    </row>
    <row r="29">
      <c r="A29" s="13">
        <f>IF(B29="","","REC-"&amp;TEXT(B29,"yyyymmdd")&amp;"-"&amp;TEXT(ROW()-3,"000"))</f>
        <v/>
      </c>
      <c r="B29" s="5" t="n"/>
      <c r="C29" s="6" t="n"/>
      <c r="D29" s="6" t="n"/>
      <c r="E29" s="7" t="n"/>
      <c r="F29" s="6" t="n"/>
      <c r="G29" s="6" t="n"/>
      <c r="H29" s="6" t="n"/>
      <c r="I29" s="8" t="n"/>
      <c r="J29" s="8" t="n"/>
      <c r="K29" s="14">
        <f>IF(I29="","",IFERROR(J29/I29,0))</f>
        <v/>
      </c>
      <c r="L29" s="15">
        <f>IF(I29="","",I29-J29)</f>
        <v/>
      </c>
      <c r="M29" s="11" t="n"/>
      <c r="N29" s="6" t="n"/>
      <c r="O29" s="13">
        <f>IF(M29="","",IFERROR(VLOOKUP(M29,'Instructions'!$H$3:$I$7,2,FALSE),"À vérifier"))</f>
        <v/>
      </c>
      <c r="P29" s="13">
        <f>IF(I29="","",IF(L29&lt;=0,"Réglé",IF(J29&gt;0,"Partiel","En attente")))</f>
        <v/>
      </c>
      <c r="Q29" s="12" t="n"/>
    </row>
    <row r="30">
      <c r="A30" s="4">
        <f>IF(B30="","","REC-"&amp;TEXT(B30,"yyyymmdd")&amp;"-"&amp;TEXT(ROW()-3,"000"))</f>
        <v/>
      </c>
      <c r="B30" s="5" t="n"/>
      <c r="C30" s="6" t="n"/>
      <c r="D30" s="6" t="n"/>
      <c r="E30" s="7" t="n"/>
      <c r="F30" s="6" t="n"/>
      <c r="G30" s="6" t="n"/>
      <c r="H30" s="6" t="n"/>
      <c r="I30" s="8" t="n"/>
      <c r="J30" s="8" t="n"/>
      <c r="K30" s="9">
        <f>IF(I30="","",IFERROR(J30/I30,0))</f>
        <v/>
      </c>
      <c r="L30" s="10">
        <f>IF(I30="","",I30-J30)</f>
        <v/>
      </c>
      <c r="M30" s="11" t="n"/>
      <c r="N30" s="6" t="n"/>
      <c r="O30" s="4">
        <f>IF(M30="","",IFERROR(VLOOKUP(M30,'Instructions'!$H$3:$I$7,2,FALSE),"À vérifier"))</f>
        <v/>
      </c>
      <c r="P30" s="4">
        <f>IF(I30="","",IF(L30&lt;=0,"Réglé",IF(J30&gt;0,"Partiel","En attente")))</f>
        <v/>
      </c>
      <c r="Q30" s="12" t="n"/>
    </row>
    <row r="31">
      <c r="A31" s="13">
        <f>IF(B31="","","REC-"&amp;TEXT(B31,"yyyymmdd")&amp;"-"&amp;TEXT(ROW()-3,"000"))</f>
        <v/>
      </c>
      <c r="B31" s="5" t="n"/>
      <c r="C31" s="6" t="n"/>
      <c r="D31" s="6" t="n"/>
      <c r="E31" s="7" t="n"/>
      <c r="F31" s="6" t="n"/>
      <c r="G31" s="6" t="n"/>
      <c r="H31" s="6" t="n"/>
      <c r="I31" s="8" t="n"/>
      <c r="J31" s="8" t="n"/>
      <c r="K31" s="14">
        <f>IF(I31="","",IFERROR(J31/I31,0))</f>
        <v/>
      </c>
      <c r="L31" s="15">
        <f>IF(I31="","",I31-J31)</f>
        <v/>
      </c>
      <c r="M31" s="11" t="n"/>
      <c r="N31" s="6" t="n"/>
      <c r="O31" s="13">
        <f>IF(M31="","",IFERROR(VLOOKUP(M31,'Instructions'!$H$3:$I$7,2,FALSE),"À vérifier"))</f>
        <v/>
      </c>
      <c r="P31" s="13">
        <f>IF(I31="","",IF(L31&lt;=0,"Réglé",IF(J31&gt;0,"Partiel","En attente")))</f>
        <v/>
      </c>
      <c r="Q31" s="12" t="n"/>
    </row>
    <row r="32">
      <c r="A32" s="4">
        <f>IF(B32="","","REC-"&amp;TEXT(B32,"yyyymmdd")&amp;"-"&amp;TEXT(ROW()-3,"000"))</f>
        <v/>
      </c>
      <c r="B32" s="5" t="n"/>
      <c r="C32" s="6" t="n"/>
      <c r="D32" s="6" t="n"/>
      <c r="E32" s="7" t="n"/>
      <c r="F32" s="6" t="n"/>
      <c r="G32" s="6" t="n"/>
      <c r="H32" s="6" t="n"/>
      <c r="I32" s="8" t="n"/>
      <c r="J32" s="8" t="n"/>
      <c r="K32" s="9">
        <f>IF(I32="","",IFERROR(J32/I32,0))</f>
        <v/>
      </c>
      <c r="L32" s="10">
        <f>IF(I32="","",I32-J32)</f>
        <v/>
      </c>
      <c r="M32" s="11" t="n"/>
      <c r="N32" s="6" t="n"/>
      <c r="O32" s="4">
        <f>IF(M32="","",IFERROR(VLOOKUP(M32,'Instructions'!$H$3:$I$7,2,FALSE),"À vérifier"))</f>
        <v/>
      </c>
      <c r="P32" s="4">
        <f>IF(I32="","",IF(L32&lt;=0,"Réglé",IF(J32&gt;0,"Partiel","En attente")))</f>
        <v/>
      </c>
      <c r="Q32" s="12" t="n"/>
    </row>
    <row r="33">
      <c r="A33" s="13">
        <f>IF(B33="","","REC-"&amp;TEXT(B33,"yyyymmdd")&amp;"-"&amp;TEXT(ROW()-3,"000"))</f>
        <v/>
      </c>
      <c r="B33" s="5" t="n"/>
      <c r="C33" s="6" t="n"/>
      <c r="D33" s="6" t="n"/>
      <c r="E33" s="7" t="n"/>
      <c r="F33" s="6" t="n"/>
      <c r="G33" s="6" t="n"/>
      <c r="H33" s="6" t="n"/>
      <c r="I33" s="8" t="n"/>
      <c r="J33" s="8" t="n"/>
      <c r="K33" s="14">
        <f>IF(I33="","",IFERROR(J33/I33,0))</f>
        <v/>
      </c>
      <c r="L33" s="15">
        <f>IF(I33="","",I33-J33)</f>
        <v/>
      </c>
      <c r="M33" s="11" t="n"/>
      <c r="N33" s="6" t="n"/>
      <c r="O33" s="13">
        <f>IF(M33="","",IFERROR(VLOOKUP(M33,'Instructions'!$H$3:$I$7,2,FALSE),"À vérifier"))</f>
        <v/>
      </c>
      <c r="P33" s="13">
        <f>IF(I33="","",IF(L33&lt;=0,"Réglé",IF(J33&gt;0,"Partiel","En attente")))</f>
        <v/>
      </c>
      <c r="Q33" s="12" t="n"/>
    </row>
    <row r="34">
      <c r="A34" s="4">
        <f>IF(B34="","","REC-"&amp;TEXT(B34,"yyyymmdd")&amp;"-"&amp;TEXT(ROW()-3,"000"))</f>
        <v/>
      </c>
      <c r="B34" s="5" t="n"/>
      <c r="C34" s="6" t="n"/>
      <c r="D34" s="6" t="n"/>
      <c r="E34" s="7" t="n"/>
      <c r="F34" s="6" t="n"/>
      <c r="G34" s="6" t="n"/>
      <c r="H34" s="6" t="n"/>
      <c r="I34" s="8" t="n"/>
      <c r="J34" s="8" t="n"/>
      <c r="K34" s="9">
        <f>IF(I34="","",IFERROR(J34/I34,0))</f>
        <v/>
      </c>
      <c r="L34" s="10">
        <f>IF(I34="","",I34-J34)</f>
        <v/>
      </c>
      <c r="M34" s="11" t="n"/>
      <c r="N34" s="6" t="n"/>
      <c r="O34" s="4">
        <f>IF(M34="","",IFERROR(VLOOKUP(M34,'Instructions'!$H$3:$I$7,2,FALSE),"À vérifier"))</f>
        <v/>
      </c>
      <c r="P34" s="4">
        <f>IF(I34="","",IF(L34&lt;=0,"Réglé",IF(J34&gt;0,"Partiel","En attente")))</f>
        <v/>
      </c>
      <c r="Q34" s="12" t="n"/>
    </row>
    <row r="35">
      <c r="A35" s="13">
        <f>IF(B35="","","REC-"&amp;TEXT(B35,"yyyymmdd")&amp;"-"&amp;TEXT(ROW()-3,"000"))</f>
        <v/>
      </c>
      <c r="B35" s="5" t="n"/>
      <c r="C35" s="6" t="n"/>
      <c r="D35" s="6" t="n"/>
      <c r="E35" s="7" t="n"/>
      <c r="F35" s="6" t="n"/>
      <c r="G35" s="6" t="n"/>
      <c r="H35" s="6" t="n"/>
      <c r="I35" s="8" t="n"/>
      <c r="J35" s="8" t="n"/>
      <c r="K35" s="14">
        <f>IF(I35="","",IFERROR(J35/I35,0))</f>
        <v/>
      </c>
      <c r="L35" s="15">
        <f>IF(I35="","",I35-J35)</f>
        <v/>
      </c>
      <c r="M35" s="11" t="n"/>
      <c r="N35" s="6" t="n"/>
      <c r="O35" s="13">
        <f>IF(M35="","",IFERROR(VLOOKUP(M35,'Instructions'!$H$3:$I$7,2,FALSE),"À vérifier"))</f>
        <v/>
      </c>
      <c r="P35" s="13">
        <f>IF(I35="","",IF(L35&lt;=0,"Réglé",IF(J35&gt;0,"Partiel","En attente")))</f>
        <v/>
      </c>
      <c r="Q35" s="12" t="n"/>
    </row>
    <row r="36">
      <c r="A36" s="4">
        <f>IF(B36="","","REC-"&amp;TEXT(B36,"yyyymmdd")&amp;"-"&amp;TEXT(ROW()-3,"000"))</f>
        <v/>
      </c>
      <c r="B36" s="5" t="n"/>
      <c r="C36" s="6" t="n"/>
      <c r="D36" s="6" t="n"/>
      <c r="E36" s="7" t="n"/>
      <c r="F36" s="6" t="n"/>
      <c r="G36" s="6" t="n"/>
      <c r="H36" s="6" t="n"/>
      <c r="I36" s="8" t="n"/>
      <c r="J36" s="8" t="n"/>
      <c r="K36" s="9">
        <f>IF(I36="","",IFERROR(J36/I36,0))</f>
        <v/>
      </c>
      <c r="L36" s="10">
        <f>IF(I36="","",I36-J36)</f>
        <v/>
      </c>
      <c r="M36" s="11" t="n"/>
      <c r="N36" s="6" t="n"/>
      <c r="O36" s="4">
        <f>IF(M36="","",IFERROR(VLOOKUP(M36,'Instructions'!$H$3:$I$7,2,FALSE),"À vérifier"))</f>
        <v/>
      </c>
      <c r="P36" s="4">
        <f>IF(I36="","",IF(L36&lt;=0,"Réglé",IF(J36&gt;0,"Partiel","En attente")))</f>
        <v/>
      </c>
      <c r="Q36" s="12" t="n"/>
    </row>
    <row r="37">
      <c r="A37" s="13">
        <f>IF(B37="","","REC-"&amp;TEXT(B37,"yyyymmdd")&amp;"-"&amp;TEXT(ROW()-3,"000"))</f>
        <v/>
      </c>
      <c r="B37" s="5" t="n"/>
      <c r="C37" s="6" t="n"/>
      <c r="D37" s="6" t="n"/>
      <c r="E37" s="7" t="n"/>
      <c r="F37" s="6" t="n"/>
      <c r="G37" s="6" t="n"/>
      <c r="H37" s="6" t="n"/>
      <c r="I37" s="8" t="n"/>
      <c r="J37" s="8" t="n"/>
      <c r="K37" s="14">
        <f>IF(I37="","",IFERROR(J37/I37,0))</f>
        <v/>
      </c>
      <c r="L37" s="15">
        <f>IF(I37="","",I37-J37)</f>
        <v/>
      </c>
      <c r="M37" s="11" t="n"/>
      <c r="N37" s="6" t="n"/>
      <c r="O37" s="13">
        <f>IF(M37="","",IFERROR(VLOOKUP(M37,'Instructions'!$H$3:$I$7,2,FALSE),"À vérifier"))</f>
        <v/>
      </c>
      <c r="P37" s="13">
        <f>IF(I37="","",IF(L37&lt;=0,"Réglé",IF(J37&gt;0,"Partiel","En attente")))</f>
        <v/>
      </c>
      <c r="Q37" s="12" t="n"/>
    </row>
    <row r="38">
      <c r="A38" s="4">
        <f>IF(B38="","","REC-"&amp;TEXT(B38,"yyyymmdd")&amp;"-"&amp;TEXT(ROW()-3,"000"))</f>
        <v/>
      </c>
      <c r="B38" s="5" t="n"/>
      <c r="C38" s="6" t="n"/>
      <c r="D38" s="6" t="n"/>
      <c r="E38" s="7" t="n"/>
      <c r="F38" s="6" t="n"/>
      <c r="G38" s="6" t="n"/>
      <c r="H38" s="6" t="n"/>
      <c r="I38" s="8" t="n"/>
      <c r="J38" s="8" t="n"/>
      <c r="K38" s="9">
        <f>IF(I38="","",IFERROR(J38/I38,0))</f>
        <v/>
      </c>
      <c r="L38" s="10">
        <f>IF(I38="","",I38-J38)</f>
        <v/>
      </c>
      <c r="M38" s="11" t="n"/>
      <c r="N38" s="6" t="n"/>
      <c r="O38" s="4">
        <f>IF(M38="","",IFERROR(VLOOKUP(M38,'Instructions'!$H$3:$I$7,2,FALSE),"À vérifier"))</f>
        <v/>
      </c>
      <c r="P38" s="4">
        <f>IF(I38="","",IF(L38&lt;=0,"Réglé",IF(J38&gt;0,"Partiel","En attente")))</f>
        <v/>
      </c>
      <c r="Q38" s="12" t="n"/>
    </row>
    <row r="39">
      <c r="A39" s="13">
        <f>IF(B39="","","REC-"&amp;TEXT(B39,"yyyymmdd")&amp;"-"&amp;TEXT(ROW()-3,"000"))</f>
        <v/>
      </c>
      <c r="B39" s="5" t="n"/>
      <c r="C39" s="6" t="n"/>
      <c r="D39" s="6" t="n"/>
      <c r="E39" s="7" t="n"/>
      <c r="F39" s="6" t="n"/>
      <c r="G39" s="6" t="n"/>
      <c r="H39" s="6" t="n"/>
      <c r="I39" s="8" t="n"/>
      <c r="J39" s="8" t="n"/>
      <c r="K39" s="14">
        <f>IF(I39="","",IFERROR(J39/I39,0))</f>
        <v/>
      </c>
      <c r="L39" s="15">
        <f>IF(I39="","",I39-J39)</f>
        <v/>
      </c>
      <c r="M39" s="11" t="n"/>
      <c r="N39" s="6" t="n"/>
      <c r="O39" s="13">
        <f>IF(M39="","",IFERROR(VLOOKUP(M39,'Instructions'!$H$3:$I$7,2,FALSE),"À vérifier"))</f>
        <v/>
      </c>
      <c r="P39" s="13">
        <f>IF(I39="","",IF(L39&lt;=0,"Réglé",IF(J39&gt;0,"Partiel","En attente")))</f>
        <v/>
      </c>
      <c r="Q39" s="12" t="n"/>
    </row>
    <row r="40">
      <c r="A40" s="4">
        <f>IF(B40="","","REC-"&amp;TEXT(B40,"yyyymmdd")&amp;"-"&amp;TEXT(ROW()-3,"000"))</f>
        <v/>
      </c>
      <c r="B40" s="5" t="n"/>
      <c r="C40" s="6" t="n"/>
      <c r="D40" s="6" t="n"/>
      <c r="E40" s="7" t="n"/>
      <c r="F40" s="6" t="n"/>
      <c r="G40" s="6" t="n"/>
      <c r="H40" s="6" t="n"/>
      <c r="I40" s="8" t="n"/>
      <c r="J40" s="8" t="n"/>
      <c r="K40" s="9">
        <f>IF(I40="","",IFERROR(J40/I40,0))</f>
        <v/>
      </c>
      <c r="L40" s="10">
        <f>IF(I40="","",I40-J40)</f>
        <v/>
      </c>
      <c r="M40" s="11" t="n"/>
      <c r="N40" s="6" t="n"/>
      <c r="O40" s="4">
        <f>IF(M40="","",IFERROR(VLOOKUP(M40,'Instructions'!$H$3:$I$7,2,FALSE),"À vérifier"))</f>
        <v/>
      </c>
      <c r="P40" s="4">
        <f>IF(I40="","",IF(L40&lt;=0,"Réglé",IF(J40&gt;0,"Partiel","En attente")))</f>
        <v/>
      </c>
      <c r="Q40" s="12" t="n"/>
    </row>
    <row r="41">
      <c r="A41" s="13">
        <f>IF(B41="","","REC-"&amp;TEXT(B41,"yyyymmdd")&amp;"-"&amp;TEXT(ROW()-3,"000"))</f>
        <v/>
      </c>
      <c r="B41" s="5" t="n"/>
      <c r="C41" s="6" t="n"/>
      <c r="D41" s="6" t="n"/>
      <c r="E41" s="7" t="n"/>
      <c r="F41" s="6" t="n"/>
      <c r="G41" s="6" t="n"/>
      <c r="H41" s="6" t="n"/>
      <c r="I41" s="8" t="n"/>
      <c r="J41" s="8" t="n"/>
      <c r="K41" s="14">
        <f>IF(I41="","",IFERROR(J41/I41,0))</f>
        <v/>
      </c>
      <c r="L41" s="15">
        <f>IF(I41="","",I41-J41)</f>
        <v/>
      </c>
      <c r="M41" s="11" t="n"/>
      <c r="N41" s="6" t="n"/>
      <c r="O41" s="13">
        <f>IF(M41="","",IFERROR(VLOOKUP(M41,'Instructions'!$H$3:$I$7,2,FALSE),"À vérifier"))</f>
        <v/>
      </c>
      <c r="P41" s="13">
        <f>IF(I41="","",IF(L41&lt;=0,"Réglé",IF(J41&gt;0,"Partiel","En attente")))</f>
        <v/>
      </c>
      <c r="Q41" s="12" t="n"/>
    </row>
    <row r="42">
      <c r="A42" s="4">
        <f>IF(B42="","","REC-"&amp;TEXT(B42,"yyyymmdd")&amp;"-"&amp;TEXT(ROW()-3,"000"))</f>
        <v/>
      </c>
      <c r="B42" s="5" t="n"/>
      <c r="C42" s="6" t="n"/>
      <c r="D42" s="6" t="n"/>
      <c r="E42" s="7" t="n"/>
      <c r="F42" s="6" t="n"/>
      <c r="G42" s="6" t="n"/>
      <c r="H42" s="6" t="n"/>
      <c r="I42" s="8" t="n"/>
      <c r="J42" s="8" t="n"/>
      <c r="K42" s="9">
        <f>IF(I42="","",IFERROR(J42/I42,0))</f>
        <v/>
      </c>
      <c r="L42" s="10">
        <f>IF(I42="","",I42-J42)</f>
        <v/>
      </c>
      <c r="M42" s="11" t="n"/>
      <c r="N42" s="6" t="n"/>
      <c r="O42" s="4">
        <f>IF(M42="","",IFERROR(VLOOKUP(M42,'Instructions'!$H$3:$I$7,2,FALSE),"À vérifier"))</f>
        <v/>
      </c>
      <c r="P42" s="4">
        <f>IF(I42="","",IF(L42&lt;=0,"Réglé",IF(J42&gt;0,"Partiel","En attente")))</f>
        <v/>
      </c>
      <c r="Q42" s="12" t="n"/>
    </row>
    <row r="43">
      <c r="A43" s="13">
        <f>IF(B43="","","REC-"&amp;TEXT(B43,"yyyymmdd")&amp;"-"&amp;TEXT(ROW()-3,"000"))</f>
        <v/>
      </c>
      <c r="B43" s="5" t="n"/>
      <c r="C43" s="6" t="n"/>
      <c r="D43" s="6" t="n"/>
      <c r="E43" s="7" t="n"/>
      <c r="F43" s="6" t="n"/>
      <c r="G43" s="6" t="n"/>
      <c r="H43" s="6" t="n"/>
      <c r="I43" s="8" t="n"/>
      <c r="J43" s="8" t="n"/>
      <c r="K43" s="14">
        <f>IF(I43="","",IFERROR(J43/I43,0))</f>
        <v/>
      </c>
      <c r="L43" s="15">
        <f>IF(I43="","",I43-J43)</f>
        <v/>
      </c>
      <c r="M43" s="11" t="n"/>
      <c r="N43" s="6" t="n"/>
      <c r="O43" s="13">
        <f>IF(M43="","",IFERROR(VLOOKUP(M43,'Instructions'!$H$3:$I$7,2,FALSE),"À vérifier"))</f>
        <v/>
      </c>
      <c r="P43" s="13">
        <f>IF(I43="","",IF(L43&lt;=0,"Réglé",IF(J43&gt;0,"Partiel","En attente")))</f>
        <v/>
      </c>
      <c r="Q43" s="12" t="n"/>
    </row>
    <row r="44">
      <c r="A44" s="4">
        <f>IF(B44="","","REC-"&amp;TEXT(B44,"yyyymmdd")&amp;"-"&amp;TEXT(ROW()-3,"000"))</f>
        <v/>
      </c>
      <c r="B44" s="5" t="n"/>
      <c r="C44" s="6" t="n"/>
      <c r="D44" s="6" t="n"/>
      <c r="E44" s="7" t="n"/>
      <c r="F44" s="6" t="n"/>
      <c r="G44" s="6" t="n"/>
      <c r="H44" s="6" t="n"/>
      <c r="I44" s="8" t="n"/>
      <c r="J44" s="8" t="n"/>
      <c r="K44" s="9">
        <f>IF(I44="","",IFERROR(J44/I44,0))</f>
        <v/>
      </c>
      <c r="L44" s="10">
        <f>IF(I44="","",I44-J44)</f>
        <v/>
      </c>
      <c r="M44" s="11" t="n"/>
      <c r="N44" s="6" t="n"/>
      <c r="O44" s="4">
        <f>IF(M44="","",IFERROR(VLOOKUP(M44,'Instructions'!$H$3:$I$7,2,FALSE),"À vérifier"))</f>
        <v/>
      </c>
      <c r="P44" s="4">
        <f>IF(I44="","",IF(L44&lt;=0,"Réglé",IF(J44&gt;0,"Partiel","En attente")))</f>
        <v/>
      </c>
      <c r="Q44" s="12" t="n"/>
    </row>
    <row r="45">
      <c r="A45" s="13">
        <f>IF(B45="","","REC-"&amp;TEXT(B45,"yyyymmdd")&amp;"-"&amp;TEXT(ROW()-3,"000"))</f>
        <v/>
      </c>
      <c r="B45" s="5" t="n"/>
      <c r="C45" s="6" t="n"/>
      <c r="D45" s="6" t="n"/>
      <c r="E45" s="7" t="n"/>
      <c r="F45" s="6" t="n"/>
      <c r="G45" s="6" t="n"/>
      <c r="H45" s="6" t="n"/>
      <c r="I45" s="8" t="n"/>
      <c r="J45" s="8" t="n"/>
      <c r="K45" s="14">
        <f>IF(I45="","",IFERROR(J45/I45,0))</f>
        <v/>
      </c>
      <c r="L45" s="15">
        <f>IF(I45="","",I45-J45)</f>
        <v/>
      </c>
      <c r="M45" s="11" t="n"/>
      <c r="N45" s="6" t="n"/>
      <c r="O45" s="13">
        <f>IF(M45="","",IFERROR(VLOOKUP(M45,'Instructions'!$H$3:$I$7,2,FALSE),"À vérifier"))</f>
        <v/>
      </c>
      <c r="P45" s="13">
        <f>IF(I45="","",IF(L45&lt;=0,"Réglé",IF(J45&gt;0,"Partiel","En attente")))</f>
        <v/>
      </c>
      <c r="Q45" s="12" t="n"/>
    </row>
    <row r="46">
      <c r="A46" s="4">
        <f>IF(B46="","","REC-"&amp;TEXT(B46,"yyyymmdd")&amp;"-"&amp;TEXT(ROW()-3,"000"))</f>
        <v/>
      </c>
      <c r="B46" s="5" t="n"/>
      <c r="C46" s="6" t="n"/>
      <c r="D46" s="6" t="n"/>
      <c r="E46" s="7" t="n"/>
      <c r="F46" s="6" t="n"/>
      <c r="G46" s="6" t="n"/>
      <c r="H46" s="6" t="n"/>
      <c r="I46" s="8" t="n"/>
      <c r="J46" s="8" t="n"/>
      <c r="K46" s="9">
        <f>IF(I46="","",IFERROR(J46/I46,0))</f>
        <v/>
      </c>
      <c r="L46" s="10">
        <f>IF(I46="","",I46-J46)</f>
        <v/>
      </c>
      <c r="M46" s="11" t="n"/>
      <c r="N46" s="6" t="n"/>
      <c r="O46" s="4">
        <f>IF(M46="","",IFERROR(VLOOKUP(M46,'Instructions'!$H$3:$I$7,2,FALSE),"À vérifier"))</f>
        <v/>
      </c>
      <c r="P46" s="4">
        <f>IF(I46="","",IF(L46&lt;=0,"Réglé",IF(J46&gt;0,"Partiel","En attente")))</f>
        <v/>
      </c>
      <c r="Q46" s="12" t="n"/>
    </row>
    <row r="47">
      <c r="A47" s="13">
        <f>IF(B47="","","REC-"&amp;TEXT(B47,"yyyymmdd")&amp;"-"&amp;TEXT(ROW()-3,"000"))</f>
        <v/>
      </c>
      <c r="B47" s="5" t="n"/>
      <c r="C47" s="6" t="n"/>
      <c r="D47" s="6" t="n"/>
      <c r="E47" s="7" t="n"/>
      <c r="F47" s="6" t="n"/>
      <c r="G47" s="6" t="n"/>
      <c r="H47" s="6" t="n"/>
      <c r="I47" s="8" t="n"/>
      <c r="J47" s="8" t="n"/>
      <c r="K47" s="14">
        <f>IF(I47="","",IFERROR(J47/I47,0))</f>
        <v/>
      </c>
      <c r="L47" s="15">
        <f>IF(I47="","",I47-J47)</f>
        <v/>
      </c>
      <c r="M47" s="11" t="n"/>
      <c r="N47" s="6" t="n"/>
      <c r="O47" s="13">
        <f>IF(M47="","",IFERROR(VLOOKUP(M47,'Instructions'!$H$3:$I$7,2,FALSE),"À vérifier"))</f>
        <v/>
      </c>
      <c r="P47" s="13">
        <f>IF(I47="","",IF(L47&lt;=0,"Réglé",IF(J47&gt;0,"Partiel","En attente")))</f>
        <v/>
      </c>
      <c r="Q47" s="12" t="n"/>
    </row>
    <row r="48">
      <c r="A48" s="4">
        <f>IF(B48="","","REC-"&amp;TEXT(B48,"yyyymmdd")&amp;"-"&amp;TEXT(ROW()-3,"000"))</f>
        <v/>
      </c>
      <c r="B48" s="5" t="n"/>
      <c r="C48" s="6" t="n"/>
      <c r="D48" s="6" t="n"/>
      <c r="E48" s="7" t="n"/>
      <c r="F48" s="6" t="n"/>
      <c r="G48" s="6" t="n"/>
      <c r="H48" s="6" t="n"/>
      <c r="I48" s="8" t="n"/>
      <c r="J48" s="8" t="n"/>
      <c r="K48" s="9">
        <f>IF(I48="","",IFERROR(J48/I48,0))</f>
        <v/>
      </c>
      <c r="L48" s="10">
        <f>IF(I48="","",I48-J48)</f>
        <v/>
      </c>
      <c r="M48" s="11" t="n"/>
      <c r="N48" s="6" t="n"/>
      <c r="O48" s="4">
        <f>IF(M48="","",IFERROR(VLOOKUP(M48,'Instructions'!$H$3:$I$7,2,FALSE),"À vérifier"))</f>
        <v/>
      </c>
      <c r="P48" s="4">
        <f>IF(I48="","",IF(L48&lt;=0,"Réglé",IF(J48&gt;0,"Partiel","En attente")))</f>
        <v/>
      </c>
      <c r="Q48" s="12" t="n"/>
    </row>
    <row r="49">
      <c r="A49" s="13">
        <f>IF(B49="","","REC-"&amp;TEXT(B49,"yyyymmdd")&amp;"-"&amp;TEXT(ROW()-3,"000"))</f>
        <v/>
      </c>
      <c r="B49" s="5" t="n"/>
      <c r="C49" s="6" t="n"/>
      <c r="D49" s="6" t="n"/>
      <c r="E49" s="7" t="n"/>
      <c r="F49" s="6" t="n"/>
      <c r="G49" s="6" t="n"/>
      <c r="H49" s="6" t="n"/>
      <c r="I49" s="8" t="n"/>
      <c r="J49" s="8" t="n"/>
      <c r="K49" s="14">
        <f>IF(I49="","",IFERROR(J49/I49,0))</f>
        <v/>
      </c>
      <c r="L49" s="15">
        <f>IF(I49="","",I49-J49)</f>
        <v/>
      </c>
      <c r="M49" s="11" t="n"/>
      <c r="N49" s="6" t="n"/>
      <c r="O49" s="13">
        <f>IF(M49="","",IFERROR(VLOOKUP(M49,'Instructions'!$H$3:$I$7,2,FALSE),"À vérifier"))</f>
        <v/>
      </c>
      <c r="P49" s="13">
        <f>IF(I49="","",IF(L49&lt;=0,"Réglé",IF(J49&gt;0,"Partiel","En attente")))</f>
        <v/>
      </c>
      <c r="Q49" s="12" t="n"/>
    </row>
    <row r="50">
      <c r="A50" s="4">
        <f>IF(B50="","","REC-"&amp;TEXT(B50,"yyyymmdd")&amp;"-"&amp;TEXT(ROW()-3,"000"))</f>
        <v/>
      </c>
      <c r="B50" s="5" t="n"/>
      <c r="C50" s="6" t="n"/>
      <c r="D50" s="6" t="n"/>
      <c r="E50" s="7" t="n"/>
      <c r="F50" s="6" t="n"/>
      <c r="G50" s="6" t="n"/>
      <c r="H50" s="6" t="n"/>
      <c r="I50" s="8" t="n"/>
      <c r="J50" s="8" t="n"/>
      <c r="K50" s="9">
        <f>IF(I50="","",IFERROR(J50/I50,0))</f>
        <v/>
      </c>
      <c r="L50" s="10">
        <f>IF(I50="","",I50-J50)</f>
        <v/>
      </c>
      <c r="M50" s="11" t="n"/>
      <c r="N50" s="6" t="n"/>
      <c r="O50" s="4">
        <f>IF(M50="","",IFERROR(VLOOKUP(M50,'Instructions'!$H$3:$I$7,2,FALSE),"À vérifier"))</f>
        <v/>
      </c>
      <c r="P50" s="4">
        <f>IF(I50="","",IF(L50&lt;=0,"Réglé",IF(J50&gt;0,"Partiel","En attente")))</f>
        <v/>
      </c>
      <c r="Q50" s="12" t="n"/>
    </row>
    <row r="51">
      <c r="A51" s="13">
        <f>IF(B51="","","REC-"&amp;TEXT(B51,"yyyymmdd")&amp;"-"&amp;TEXT(ROW()-3,"000"))</f>
        <v/>
      </c>
      <c r="B51" s="5" t="n"/>
      <c r="C51" s="6" t="n"/>
      <c r="D51" s="6" t="n"/>
      <c r="E51" s="7" t="n"/>
      <c r="F51" s="6" t="n"/>
      <c r="G51" s="6" t="n"/>
      <c r="H51" s="6" t="n"/>
      <c r="I51" s="8" t="n"/>
      <c r="J51" s="8" t="n"/>
      <c r="K51" s="14">
        <f>IF(I51="","",IFERROR(J51/I51,0))</f>
        <v/>
      </c>
      <c r="L51" s="15">
        <f>IF(I51="","",I51-J51)</f>
        <v/>
      </c>
      <c r="M51" s="11" t="n"/>
      <c r="N51" s="6" t="n"/>
      <c r="O51" s="13">
        <f>IF(M51="","",IFERROR(VLOOKUP(M51,'Instructions'!$H$3:$I$7,2,FALSE),"À vérifier"))</f>
        <v/>
      </c>
      <c r="P51" s="13">
        <f>IF(I51="","",IF(L51&lt;=0,"Réglé",IF(J51&gt;0,"Partiel","En attente")))</f>
        <v/>
      </c>
      <c r="Q51" s="12" t="n"/>
    </row>
    <row r="52">
      <c r="A52" s="4">
        <f>IF(B52="","","REC-"&amp;TEXT(B52,"yyyymmdd")&amp;"-"&amp;TEXT(ROW()-3,"000"))</f>
        <v/>
      </c>
      <c r="B52" s="5" t="n"/>
      <c r="C52" s="6" t="n"/>
      <c r="D52" s="6" t="n"/>
      <c r="E52" s="7" t="n"/>
      <c r="F52" s="6" t="n"/>
      <c r="G52" s="6" t="n"/>
      <c r="H52" s="6" t="n"/>
      <c r="I52" s="8" t="n"/>
      <c r="J52" s="8" t="n"/>
      <c r="K52" s="9">
        <f>IF(I52="","",IFERROR(J52/I52,0))</f>
        <v/>
      </c>
      <c r="L52" s="10">
        <f>IF(I52="","",I52-J52)</f>
        <v/>
      </c>
      <c r="M52" s="11" t="n"/>
      <c r="N52" s="6" t="n"/>
      <c r="O52" s="4">
        <f>IF(M52="","",IFERROR(VLOOKUP(M52,'Instructions'!$H$3:$I$7,2,FALSE),"À vérifier"))</f>
        <v/>
      </c>
      <c r="P52" s="4">
        <f>IF(I52="","",IF(L52&lt;=0,"Réglé",IF(J52&gt;0,"Partiel","En attente")))</f>
        <v/>
      </c>
      <c r="Q52" s="12" t="n"/>
    </row>
    <row r="53">
      <c r="A53" s="13">
        <f>IF(B53="","","REC-"&amp;TEXT(B53,"yyyymmdd")&amp;"-"&amp;TEXT(ROW()-3,"000"))</f>
        <v/>
      </c>
      <c r="B53" s="5" t="n"/>
      <c r="C53" s="6" t="n"/>
      <c r="D53" s="6" t="n"/>
      <c r="E53" s="7" t="n"/>
      <c r="F53" s="6" t="n"/>
      <c r="G53" s="6" t="n"/>
      <c r="H53" s="6" t="n"/>
      <c r="I53" s="8" t="n"/>
      <c r="J53" s="8" t="n"/>
      <c r="K53" s="14">
        <f>IF(I53="","",IFERROR(J53/I53,0))</f>
        <v/>
      </c>
      <c r="L53" s="15">
        <f>IF(I53="","",I53-J53)</f>
        <v/>
      </c>
      <c r="M53" s="11" t="n"/>
      <c r="N53" s="6" t="n"/>
      <c r="O53" s="13">
        <f>IF(M53="","",IFERROR(VLOOKUP(M53,'Instructions'!$H$3:$I$7,2,FALSE),"À vérifier"))</f>
        <v/>
      </c>
      <c r="P53" s="13">
        <f>IF(I53="","",IF(L53&lt;=0,"Réglé",IF(J53&gt;0,"Partiel","En attente")))</f>
        <v/>
      </c>
      <c r="Q53" s="12" t="n"/>
    </row>
    <row r="54">
      <c r="A54" s="4">
        <f>IF(B54="","","REC-"&amp;TEXT(B54,"yyyymmdd")&amp;"-"&amp;TEXT(ROW()-3,"000"))</f>
        <v/>
      </c>
      <c r="B54" s="5" t="n"/>
      <c r="C54" s="6" t="n"/>
      <c r="D54" s="6" t="n"/>
      <c r="E54" s="7" t="n"/>
      <c r="F54" s="6" t="n"/>
      <c r="G54" s="6" t="n"/>
      <c r="H54" s="6" t="n"/>
      <c r="I54" s="8" t="n"/>
      <c r="J54" s="8" t="n"/>
      <c r="K54" s="9">
        <f>IF(I54="","",IFERROR(J54/I54,0))</f>
        <v/>
      </c>
      <c r="L54" s="10">
        <f>IF(I54="","",I54-J54)</f>
        <v/>
      </c>
      <c r="M54" s="11" t="n"/>
      <c r="N54" s="6" t="n"/>
      <c r="O54" s="4">
        <f>IF(M54="","",IFERROR(VLOOKUP(M54,'Instructions'!$H$3:$I$7,2,FALSE),"À vérifier"))</f>
        <v/>
      </c>
      <c r="P54" s="4">
        <f>IF(I54="","",IF(L54&lt;=0,"Réglé",IF(J54&gt;0,"Partiel","En attente")))</f>
        <v/>
      </c>
      <c r="Q54" s="12" t="n"/>
    </row>
    <row r="55">
      <c r="A55" s="13">
        <f>IF(B55="","","REC-"&amp;TEXT(B55,"yyyymmdd")&amp;"-"&amp;TEXT(ROW()-3,"000"))</f>
        <v/>
      </c>
      <c r="B55" s="5" t="n"/>
      <c r="C55" s="6" t="n"/>
      <c r="D55" s="6" t="n"/>
      <c r="E55" s="7" t="n"/>
      <c r="F55" s="6" t="n"/>
      <c r="G55" s="6" t="n"/>
      <c r="H55" s="6" t="n"/>
      <c r="I55" s="8" t="n"/>
      <c r="J55" s="8" t="n"/>
      <c r="K55" s="14">
        <f>IF(I55="","",IFERROR(J55/I55,0))</f>
        <v/>
      </c>
      <c r="L55" s="15">
        <f>IF(I55="","",I55-J55)</f>
        <v/>
      </c>
      <c r="M55" s="11" t="n"/>
      <c r="N55" s="6" t="n"/>
      <c r="O55" s="13">
        <f>IF(M55="","",IFERROR(VLOOKUP(M55,'Instructions'!$H$3:$I$7,2,FALSE),"À vérifier"))</f>
        <v/>
      </c>
      <c r="P55" s="13">
        <f>IF(I55="","",IF(L55&lt;=0,"Réglé",IF(J55&gt;0,"Partiel","En attente")))</f>
        <v/>
      </c>
      <c r="Q55" s="12" t="n"/>
    </row>
    <row r="56">
      <c r="A56" s="4">
        <f>IF(B56="","","REC-"&amp;TEXT(B56,"yyyymmdd")&amp;"-"&amp;TEXT(ROW()-3,"000"))</f>
        <v/>
      </c>
      <c r="B56" s="5" t="n"/>
      <c r="C56" s="6" t="n"/>
      <c r="D56" s="6" t="n"/>
      <c r="E56" s="7" t="n"/>
      <c r="F56" s="6" t="n"/>
      <c r="G56" s="6" t="n"/>
      <c r="H56" s="6" t="n"/>
      <c r="I56" s="8" t="n"/>
      <c r="J56" s="8" t="n"/>
      <c r="K56" s="9">
        <f>IF(I56="","",IFERROR(J56/I56,0))</f>
        <v/>
      </c>
      <c r="L56" s="10">
        <f>IF(I56="","",I56-J56)</f>
        <v/>
      </c>
      <c r="M56" s="11" t="n"/>
      <c r="N56" s="6" t="n"/>
      <c r="O56" s="4">
        <f>IF(M56="","",IFERROR(VLOOKUP(M56,'Instructions'!$H$3:$I$7,2,FALSE),"À vérifier"))</f>
        <v/>
      </c>
      <c r="P56" s="4">
        <f>IF(I56="","",IF(L56&lt;=0,"Réglé",IF(J56&gt;0,"Partiel","En attente")))</f>
        <v/>
      </c>
      <c r="Q56" s="12" t="n"/>
    </row>
    <row r="57">
      <c r="A57" s="13">
        <f>IF(B57="","","REC-"&amp;TEXT(B57,"yyyymmdd")&amp;"-"&amp;TEXT(ROW()-3,"000"))</f>
        <v/>
      </c>
      <c r="B57" s="5" t="n"/>
      <c r="C57" s="6" t="n"/>
      <c r="D57" s="6" t="n"/>
      <c r="E57" s="7" t="n"/>
      <c r="F57" s="6" t="n"/>
      <c r="G57" s="6" t="n"/>
      <c r="H57" s="6" t="n"/>
      <c r="I57" s="8" t="n"/>
      <c r="J57" s="8" t="n"/>
      <c r="K57" s="14">
        <f>IF(I57="","",IFERROR(J57/I57,0))</f>
        <v/>
      </c>
      <c r="L57" s="15">
        <f>IF(I57="","",I57-J57)</f>
        <v/>
      </c>
      <c r="M57" s="11" t="n"/>
      <c r="N57" s="6" t="n"/>
      <c r="O57" s="13">
        <f>IF(M57="","",IFERROR(VLOOKUP(M57,'Instructions'!$H$3:$I$7,2,FALSE),"À vérifier"))</f>
        <v/>
      </c>
      <c r="P57" s="13">
        <f>IF(I57="","",IF(L57&lt;=0,"Réglé",IF(J57&gt;0,"Partiel","En attente")))</f>
        <v/>
      </c>
      <c r="Q57" s="12" t="n"/>
    </row>
    <row r="58">
      <c r="A58" s="4">
        <f>IF(B58="","","REC-"&amp;TEXT(B58,"yyyymmdd")&amp;"-"&amp;TEXT(ROW()-3,"000"))</f>
        <v/>
      </c>
      <c r="B58" s="5" t="n"/>
      <c r="C58" s="6" t="n"/>
      <c r="D58" s="6" t="n"/>
      <c r="E58" s="7" t="n"/>
      <c r="F58" s="6" t="n"/>
      <c r="G58" s="6" t="n"/>
      <c r="H58" s="6" t="n"/>
      <c r="I58" s="8" t="n"/>
      <c r="J58" s="8" t="n"/>
      <c r="K58" s="9">
        <f>IF(I58="","",IFERROR(J58/I58,0))</f>
        <v/>
      </c>
      <c r="L58" s="10">
        <f>IF(I58="","",I58-J58)</f>
        <v/>
      </c>
      <c r="M58" s="11" t="n"/>
      <c r="N58" s="6" t="n"/>
      <c r="O58" s="4">
        <f>IF(M58="","",IFERROR(VLOOKUP(M58,'Instructions'!$H$3:$I$7,2,FALSE),"À vérifier"))</f>
        <v/>
      </c>
      <c r="P58" s="4">
        <f>IF(I58="","",IF(L58&lt;=0,"Réglé",IF(J58&gt;0,"Partiel","En attente")))</f>
        <v/>
      </c>
      <c r="Q58" s="12" t="n"/>
    </row>
    <row r="59">
      <c r="A59" s="13">
        <f>IF(B59="","","REC-"&amp;TEXT(B59,"yyyymmdd")&amp;"-"&amp;TEXT(ROW()-3,"000"))</f>
        <v/>
      </c>
      <c r="B59" s="5" t="n"/>
      <c r="C59" s="6" t="n"/>
      <c r="D59" s="6" t="n"/>
      <c r="E59" s="7" t="n"/>
      <c r="F59" s="6" t="n"/>
      <c r="G59" s="6" t="n"/>
      <c r="H59" s="6" t="n"/>
      <c r="I59" s="8" t="n"/>
      <c r="J59" s="8" t="n"/>
      <c r="K59" s="14">
        <f>IF(I59="","",IFERROR(J59/I59,0))</f>
        <v/>
      </c>
      <c r="L59" s="15">
        <f>IF(I59="","",I59-J59)</f>
        <v/>
      </c>
      <c r="M59" s="11" t="n"/>
      <c r="N59" s="6" t="n"/>
      <c r="O59" s="13">
        <f>IF(M59="","",IFERROR(VLOOKUP(M59,'Instructions'!$H$3:$I$7,2,FALSE),"À vérifier"))</f>
        <v/>
      </c>
      <c r="P59" s="13">
        <f>IF(I59="","",IF(L59&lt;=0,"Réglé",IF(J59&gt;0,"Partiel","En attente")))</f>
        <v/>
      </c>
      <c r="Q59" s="12" t="n"/>
    </row>
    <row r="60">
      <c r="A60" s="4">
        <f>IF(B60="","","REC-"&amp;TEXT(B60,"yyyymmdd")&amp;"-"&amp;TEXT(ROW()-3,"000"))</f>
        <v/>
      </c>
      <c r="B60" s="5" t="n"/>
      <c r="C60" s="6" t="n"/>
      <c r="D60" s="6" t="n"/>
      <c r="E60" s="7" t="n"/>
      <c r="F60" s="6" t="n"/>
      <c r="G60" s="6" t="n"/>
      <c r="H60" s="6" t="n"/>
      <c r="I60" s="8" t="n"/>
      <c r="J60" s="8" t="n"/>
      <c r="K60" s="9">
        <f>IF(I60="","",IFERROR(J60/I60,0))</f>
        <v/>
      </c>
      <c r="L60" s="10">
        <f>IF(I60="","",I60-J60)</f>
        <v/>
      </c>
      <c r="M60" s="11" t="n"/>
      <c r="N60" s="6" t="n"/>
      <c r="O60" s="4">
        <f>IF(M60="","",IFERROR(VLOOKUP(M60,'Instructions'!$H$3:$I$7,2,FALSE),"À vérifier"))</f>
        <v/>
      </c>
      <c r="P60" s="4">
        <f>IF(I60="","",IF(L60&lt;=0,"Réglé",IF(J60&gt;0,"Partiel","En attente")))</f>
        <v/>
      </c>
      <c r="Q60" s="12" t="n"/>
    </row>
    <row r="61">
      <c r="A61" s="13">
        <f>IF(B61="","","REC-"&amp;TEXT(B61,"yyyymmdd")&amp;"-"&amp;TEXT(ROW()-3,"000"))</f>
        <v/>
      </c>
      <c r="B61" s="5" t="n"/>
      <c r="C61" s="6" t="n"/>
      <c r="D61" s="6" t="n"/>
      <c r="E61" s="7" t="n"/>
      <c r="F61" s="6" t="n"/>
      <c r="G61" s="6" t="n"/>
      <c r="H61" s="6" t="n"/>
      <c r="I61" s="8" t="n"/>
      <c r="J61" s="8" t="n"/>
      <c r="K61" s="14">
        <f>IF(I61="","",IFERROR(J61/I61,0))</f>
        <v/>
      </c>
      <c r="L61" s="15">
        <f>IF(I61="","",I61-J61)</f>
        <v/>
      </c>
      <c r="M61" s="11" t="n"/>
      <c r="N61" s="6" t="n"/>
      <c r="O61" s="13">
        <f>IF(M61="","",IFERROR(VLOOKUP(M61,'Instructions'!$H$3:$I$7,2,FALSE),"À vérifier"))</f>
        <v/>
      </c>
      <c r="P61" s="13">
        <f>IF(I61="","",IF(L61&lt;=0,"Réglé",IF(J61&gt;0,"Partiel","En attente")))</f>
        <v/>
      </c>
      <c r="Q61" s="12" t="n"/>
    </row>
    <row r="62">
      <c r="A62" s="4">
        <f>IF(B62="","","REC-"&amp;TEXT(B62,"yyyymmdd")&amp;"-"&amp;TEXT(ROW()-3,"000"))</f>
        <v/>
      </c>
      <c r="B62" s="5" t="n"/>
      <c r="C62" s="6" t="n"/>
      <c r="D62" s="6" t="n"/>
      <c r="E62" s="7" t="n"/>
      <c r="F62" s="6" t="n"/>
      <c r="G62" s="6" t="n"/>
      <c r="H62" s="6" t="n"/>
      <c r="I62" s="8" t="n"/>
      <c r="J62" s="8" t="n"/>
      <c r="K62" s="9">
        <f>IF(I62="","",IFERROR(J62/I62,0))</f>
        <v/>
      </c>
      <c r="L62" s="10">
        <f>IF(I62="","",I62-J62)</f>
        <v/>
      </c>
      <c r="M62" s="11" t="n"/>
      <c r="N62" s="6" t="n"/>
      <c r="O62" s="4">
        <f>IF(M62="","",IFERROR(VLOOKUP(M62,'Instructions'!$H$3:$I$7,2,FALSE),"À vérifier"))</f>
        <v/>
      </c>
      <c r="P62" s="4">
        <f>IF(I62="","",IF(L62&lt;=0,"Réglé",IF(J62&gt;0,"Partiel","En attente")))</f>
        <v/>
      </c>
      <c r="Q62" s="12" t="n"/>
    </row>
    <row r="63">
      <c r="A63" s="13">
        <f>IF(B63="","","REC-"&amp;TEXT(B63,"yyyymmdd")&amp;"-"&amp;TEXT(ROW()-3,"000"))</f>
        <v/>
      </c>
      <c r="B63" s="5" t="n"/>
      <c r="C63" s="6" t="n"/>
      <c r="D63" s="6" t="n"/>
      <c r="E63" s="7" t="n"/>
      <c r="F63" s="6" t="n"/>
      <c r="G63" s="6" t="n"/>
      <c r="H63" s="6" t="n"/>
      <c r="I63" s="8" t="n"/>
      <c r="J63" s="8" t="n"/>
      <c r="K63" s="14">
        <f>IF(I63="","",IFERROR(J63/I63,0))</f>
        <v/>
      </c>
      <c r="L63" s="15">
        <f>IF(I63="","",I63-J63)</f>
        <v/>
      </c>
      <c r="M63" s="11" t="n"/>
      <c r="N63" s="6" t="n"/>
      <c r="O63" s="13">
        <f>IF(M63="","",IFERROR(VLOOKUP(M63,'Instructions'!$H$3:$I$7,2,FALSE),"À vérifier"))</f>
        <v/>
      </c>
      <c r="P63" s="13">
        <f>IF(I63="","",IF(L63&lt;=0,"Réglé",IF(J63&gt;0,"Partiel","En attente")))</f>
        <v/>
      </c>
      <c r="Q63" s="12" t="n"/>
    </row>
    <row r="64">
      <c r="A64" s="4">
        <f>IF(B64="","","REC-"&amp;TEXT(B64,"yyyymmdd")&amp;"-"&amp;TEXT(ROW()-3,"000"))</f>
        <v/>
      </c>
      <c r="B64" s="5" t="n"/>
      <c r="C64" s="6" t="n"/>
      <c r="D64" s="6" t="n"/>
      <c r="E64" s="7" t="n"/>
      <c r="F64" s="6" t="n"/>
      <c r="G64" s="6" t="n"/>
      <c r="H64" s="6" t="n"/>
      <c r="I64" s="8" t="n"/>
      <c r="J64" s="8" t="n"/>
      <c r="K64" s="9">
        <f>IF(I64="","",IFERROR(J64/I64,0))</f>
        <v/>
      </c>
      <c r="L64" s="10">
        <f>IF(I64="","",I64-J64)</f>
        <v/>
      </c>
      <c r="M64" s="11" t="n"/>
      <c r="N64" s="6" t="n"/>
      <c r="O64" s="4">
        <f>IF(M64="","",IFERROR(VLOOKUP(M64,'Instructions'!$H$3:$I$7,2,FALSE),"À vérifier"))</f>
        <v/>
      </c>
      <c r="P64" s="4">
        <f>IF(I64="","",IF(L64&lt;=0,"Réglé",IF(J64&gt;0,"Partiel","En attente")))</f>
        <v/>
      </c>
      <c r="Q64" s="12" t="n"/>
    </row>
    <row r="65">
      <c r="A65" s="13">
        <f>IF(B65="","","REC-"&amp;TEXT(B65,"yyyymmdd")&amp;"-"&amp;TEXT(ROW()-3,"000"))</f>
        <v/>
      </c>
      <c r="B65" s="5" t="n"/>
      <c r="C65" s="6" t="n"/>
      <c r="D65" s="6" t="n"/>
      <c r="E65" s="7" t="n"/>
      <c r="F65" s="6" t="n"/>
      <c r="G65" s="6" t="n"/>
      <c r="H65" s="6" t="n"/>
      <c r="I65" s="8" t="n"/>
      <c r="J65" s="8" t="n"/>
      <c r="K65" s="14">
        <f>IF(I65="","",IFERROR(J65/I65,0))</f>
        <v/>
      </c>
      <c r="L65" s="15">
        <f>IF(I65="","",I65-J65)</f>
        <v/>
      </c>
      <c r="M65" s="11" t="n"/>
      <c r="N65" s="6" t="n"/>
      <c r="O65" s="13">
        <f>IF(M65="","",IFERROR(VLOOKUP(M65,'Instructions'!$H$3:$I$7,2,FALSE),"À vérifier"))</f>
        <v/>
      </c>
      <c r="P65" s="13">
        <f>IF(I65="","",IF(L65&lt;=0,"Réglé",IF(J65&gt;0,"Partiel","En attente")))</f>
        <v/>
      </c>
      <c r="Q65" s="12" t="n"/>
    </row>
    <row r="66">
      <c r="A66" s="4">
        <f>IF(B66="","","REC-"&amp;TEXT(B66,"yyyymmdd")&amp;"-"&amp;TEXT(ROW()-3,"000"))</f>
        <v/>
      </c>
      <c r="B66" s="5" t="n"/>
      <c r="C66" s="6" t="n"/>
      <c r="D66" s="6" t="n"/>
      <c r="E66" s="7" t="n"/>
      <c r="F66" s="6" t="n"/>
      <c r="G66" s="6" t="n"/>
      <c r="H66" s="6" t="n"/>
      <c r="I66" s="8" t="n"/>
      <c r="J66" s="8" t="n"/>
      <c r="K66" s="9">
        <f>IF(I66="","",IFERROR(J66/I66,0))</f>
        <v/>
      </c>
      <c r="L66" s="10">
        <f>IF(I66="","",I66-J66)</f>
        <v/>
      </c>
      <c r="M66" s="11" t="n"/>
      <c r="N66" s="6" t="n"/>
      <c r="O66" s="4">
        <f>IF(M66="","",IFERROR(VLOOKUP(M66,'Instructions'!$H$3:$I$7,2,FALSE),"À vérifier"))</f>
        <v/>
      </c>
      <c r="P66" s="4">
        <f>IF(I66="","",IF(L66&lt;=0,"Réglé",IF(J66&gt;0,"Partiel","En attente")))</f>
        <v/>
      </c>
      <c r="Q66" s="12" t="n"/>
    </row>
    <row r="67">
      <c r="A67" s="13">
        <f>IF(B67="","","REC-"&amp;TEXT(B67,"yyyymmdd")&amp;"-"&amp;TEXT(ROW()-3,"000"))</f>
        <v/>
      </c>
      <c r="B67" s="5" t="n"/>
      <c r="C67" s="6" t="n"/>
      <c r="D67" s="6" t="n"/>
      <c r="E67" s="7" t="n"/>
      <c r="F67" s="6" t="n"/>
      <c r="G67" s="6" t="n"/>
      <c r="H67" s="6" t="n"/>
      <c r="I67" s="8" t="n"/>
      <c r="J67" s="8" t="n"/>
      <c r="K67" s="14">
        <f>IF(I67="","",IFERROR(J67/I67,0))</f>
        <v/>
      </c>
      <c r="L67" s="15">
        <f>IF(I67="","",I67-J67)</f>
        <v/>
      </c>
      <c r="M67" s="11" t="n"/>
      <c r="N67" s="6" t="n"/>
      <c r="O67" s="13">
        <f>IF(M67="","",IFERROR(VLOOKUP(M67,'Instructions'!$H$3:$I$7,2,FALSE),"À vérifier"))</f>
        <v/>
      </c>
      <c r="P67" s="13">
        <f>IF(I67="","",IF(L67&lt;=0,"Réglé",IF(J67&gt;0,"Partiel","En attente")))</f>
        <v/>
      </c>
      <c r="Q67" s="12" t="n"/>
    </row>
    <row r="68">
      <c r="A68" s="4">
        <f>IF(B68="","","REC-"&amp;TEXT(B68,"yyyymmdd")&amp;"-"&amp;TEXT(ROW()-3,"000"))</f>
        <v/>
      </c>
      <c r="B68" s="5" t="n"/>
      <c r="C68" s="6" t="n"/>
      <c r="D68" s="6" t="n"/>
      <c r="E68" s="7" t="n"/>
      <c r="F68" s="6" t="n"/>
      <c r="G68" s="6" t="n"/>
      <c r="H68" s="6" t="n"/>
      <c r="I68" s="8" t="n"/>
      <c r="J68" s="8" t="n"/>
      <c r="K68" s="9">
        <f>IF(I68="","",IFERROR(J68/I68,0))</f>
        <v/>
      </c>
      <c r="L68" s="10">
        <f>IF(I68="","",I68-J68)</f>
        <v/>
      </c>
      <c r="M68" s="11" t="n"/>
      <c r="N68" s="6" t="n"/>
      <c r="O68" s="4">
        <f>IF(M68="","",IFERROR(VLOOKUP(M68,'Instructions'!$H$3:$I$7,2,FALSE),"À vérifier"))</f>
        <v/>
      </c>
      <c r="P68" s="4">
        <f>IF(I68="","",IF(L68&lt;=0,"Réglé",IF(J68&gt;0,"Partiel","En attente")))</f>
        <v/>
      </c>
      <c r="Q68" s="12" t="n"/>
    </row>
    <row r="69">
      <c r="A69" s="13">
        <f>IF(B69="","","REC-"&amp;TEXT(B69,"yyyymmdd")&amp;"-"&amp;TEXT(ROW()-3,"000"))</f>
        <v/>
      </c>
      <c r="B69" s="5" t="n"/>
      <c r="C69" s="6" t="n"/>
      <c r="D69" s="6" t="n"/>
      <c r="E69" s="7" t="n"/>
      <c r="F69" s="6" t="n"/>
      <c r="G69" s="6" t="n"/>
      <c r="H69" s="6" t="n"/>
      <c r="I69" s="8" t="n"/>
      <c r="J69" s="8" t="n"/>
      <c r="K69" s="14">
        <f>IF(I69="","",IFERROR(J69/I69,0))</f>
        <v/>
      </c>
      <c r="L69" s="15">
        <f>IF(I69="","",I69-J69)</f>
        <v/>
      </c>
      <c r="M69" s="11" t="n"/>
      <c r="N69" s="6" t="n"/>
      <c r="O69" s="13">
        <f>IF(M69="","",IFERROR(VLOOKUP(M69,'Instructions'!$H$3:$I$7,2,FALSE),"À vérifier"))</f>
        <v/>
      </c>
      <c r="P69" s="13">
        <f>IF(I69="","",IF(L69&lt;=0,"Réglé",IF(J69&gt;0,"Partiel","En attente")))</f>
        <v/>
      </c>
      <c r="Q69" s="12" t="n"/>
    </row>
    <row r="70">
      <c r="A70" s="4">
        <f>IF(B70="","","REC-"&amp;TEXT(B70,"yyyymmdd")&amp;"-"&amp;TEXT(ROW()-3,"000"))</f>
        <v/>
      </c>
      <c r="B70" s="5" t="n"/>
      <c r="C70" s="6" t="n"/>
      <c r="D70" s="6" t="n"/>
      <c r="E70" s="7" t="n"/>
      <c r="F70" s="6" t="n"/>
      <c r="G70" s="6" t="n"/>
      <c r="H70" s="6" t="n"/>
      <c r="I70" s="8" t="n"/>
      <c r="J70" s="8" t="n"/>
      <c r="K70" s="9">
        <f>IF(I70="","",IFERROR(J70/I70,0))</f>
        <v/>
      </c>
      <c r="L70" s="10">
        <f>IF(I70="","",I70-J70)</f>
        <v/>
      </c>
      <c r="M70" s="11" t="n"/>
      <c r="N70" s="6" t="n"/>
      <c r="O70" s="4">
        <f>IF(M70="","",IFERROR(VLOOKUP(M70,'Instructions'!$H$3:$I$7,2,FALSE),"À vérifier"))</f>
        <v/>
      </c>
      <c r="P70" s="4">
        <f>IF(I70="","",IF(L70&lt;=0,"Réglé",IF(J70&gt;0,"Partiel","En attente")))</f>
        <v/>
      </c>
      <c r="Q70" s="12" t="n"/>
    </row>
    <row r="71">
      <c r="A71" s="13">
        <f>IF(B71="","","REC-"&amp;TEXT(B71,"yyyymmdd")&amp;"-"&amp;TEXT(ROW()-3,"000"))</f>
        <v/>
      </c>
      <c r="B71" s="5" t="n"/>
      <c r="C71" s="6" t="n"/>
      <c r="D71" s="6" t="n"/>
      <c r="E71" s="7" t="n"/>
      <c r="F71" s="6" t="n"/>
      <c r="G71" s="6" t="n"/>
      <c r="H71" s="6" t="n"/>
      <c r="I71" s="8" t="n"/>
      <c r="J71" s="8" t="n"/>
      <c r="K71" s="14">
        <f>IF(I71="","",IFERROR(J71/I71,0))</f>
        <v/>
      </c>
      <c r="L71" s="15">
        <f>IF(I71="","",I71-J71)</f>
        <v/>
      </c>
      <c r="M71" s="11" t="n"/>
      <c r="N71" s="6" t="n"/>
      <c r="O71" s="13">
        <f>IF(M71="","",IFERROR(VLOOKUP(M71,'Instructions'!$H$3:$I$7,2,FALSE),"À vérifier"))</f>
        <v/>
      </c>
      <c r="P71" s="13">
        <f>IF(I71="","",IF(L71&lt;=0,"Réglé",IF(J71&gt;0,"Partiel","En attente")))</f>
        <v/>
      </c>
      <c r="Q71" s="12" t="n"/>
    </row>
    <row r="72">
      <c r="A72" s="4">
        <f>IF(B72="","","REC-"&amp;TEXT(B72,"yyyymmdd")&amp;"-"&amp;TEXT(ROW()-3,"000"))</f>
        <v/>
      </c>
      <c r="B72" s="5" t="n"/>
      <c r="C72" s="6" t="n"/>
      <c r="D72" s="6" t="n"/>
      <c r="E72" s="7" t="n"/>
      <c r="F72" s="6" t="n"/>
      <c r="G72" s="6" t="n"/>
      <c r="H72" s="6" t="n"/>
      <c r="I72" s="8" t="n"/>
      <c r="J72" s="8" t="n"/>
      <c r="K72" s="9">
        <f>IF(I72="","",IFERROR(J72/I72,0))</f>
        <v/>
      </c>
      <c r="L72" s="10">
        <f>IF(I72="","",I72-J72)</f>
        <v/>
      </c>
      <c r="M72" s="11" t="n"/>
      <c r="N72" s="6" t="n"/>
      <c r="O72" s="4">
        <f>IF(M72="","",IFERROR(VLOOKUP(M72,'Instructions'!$H$3:$I$7,2,FALSE),"À vérifier"))</f>
        <v/>
      </c>
      <c r="P72" s="4">
        <f>IF(I72="","",IF(L72&lt;=0,"Réglé",IF(J72&gt;0,"Partiel","En attente")))</f>
        <v/>
      </c>
      <c r="Q72" s="12" t="n"/>
    </row>
    <row r="73">
      <c r="A73" s="13">
        <f>IF(B73="","","REC-"&amp;TEXT(B73,"yyyymmdd")&amp;"-"&amp;TEXT(ROW()-3,"000"))</f>
        <v/>
      </c>
      <c r="B73" s="5" t="n"/>
      <c r="C73" s="6" t="n"/>
      <c r="D73" s="6" t="n"/>
      <c r="E73" s="7" t="n"/>
      <c r="F73" s="6" t="n"/>
      <c r="G73" s="6" t="n"/>
      <c r="H73" s="6" t="n"/>
      <c r="I73" s="8" t="n"/>
      <c r="J73" s="8" t="n"/>
      <c r="K73" s="14">
        <f>IF(I73="","",IFERROR(J73/I73,0))</f>
        <v/>
      </c>
      <c r="L73" s="15">
        <f>IF(I73="","",I73-J73)</f>
        <v/>
      </c>
      <c r="M73" s="11" t="n"/>
      <c r="N73" s="6" t="n"/>
      <c r="O73" s="13">
        <f>IF(M73="","",IFERROR(VLOOKUP(M73,'Instructions'!$H$3:$I$7,2,FALSE),"À vérifier"))</f>
        <v/>
      </c>
      <c r="P73" s="13">
        <f>IF(I73="","",IF(L73&lt;=0,"Réglé",IF(J73&gt;0,"Partiel","En attente")))</f>
        <v/>
      </c>
      <c r="Q73" s="12" t="n"/>
    </row>
    <row r="74">
      <c r="A74" s="4">
        <f>IF(B74="","","REC-"&amp;TEXT(B74,"yyyymmdd")&amp;"-"&amp;TEXT(ROW()-3,"000"))</f>
        <v/>
      </c>
      <c r="B74" s="5" t="n"/>
      <c r="C74" s="6" t="n"/>
      <c r="D74" s="6" t="n"/>
      <c r="E74" s="7" t="n"/>
      <c r="F74" s="6" t="n"/>
      <c r="G74" s="6" t="n"/>
      <c r="H74" s="6" t="n"/>
      <c r="I74" s="8" t="n"/>
      <c r="J74" s="8" t="n"/>
      <c r="K74" s="9">
        <f>IF(I74="","",IFERROR(J74/I74,0))</f>
        <v/>
      </c>
      <c r="L74" s="10">
        <f>IF(I74="","",I74-J74)</f>
        <v/>
      </c>
      <c r="M74" s="11" t="n"/>
      <c r="N74" s="6" t="n"/>
      <c r="O74" s="4">
        <f>IF(M74="","",IFERROR(VLOOKUP(M74,'Instructions'!$H$3:$I$7,2,FALSE),"À vérifier"))</f>
        <v/>
      </c>
      <c r="P74" s="4">
        <f>IF(I74="","",IF(L74&lt;=0,"Réglé",IF(J74&gt;0,"Partiel","En attente")))</f>
        <v/>
      </c>
      <c r="Q74" s="12" t="n"/>
    </row>
    <row r="75">
      <c r="A75" s="13">
        <f>IF(B75="","","REC-"&amp;TEXT(B75,"yyyymmdd")&amp;"-"&amp;TEXT(ROW()-3,"000"))</f>
        <v/>
      </c>
      <c r="B75" s="5" t="n"/>
      <c r="C75" s="6" t="n"/>
      <c r="D75" s="6" t="n"/>
      <c r="E75" s="7" t="n"/>
      <c r="F75" s="6" t="n"/>
      <c r="G75" s="6" t="n"/>
      <c r="H75" s="6" t="n"/>
      <c r="I75" s="8" t="n"/>
      <c r="J75" s="8" t="n"/>
      <c r="K75" s="14">
        <f>IF(I75="","",IFERROR(J75/I75,0))</f>
        <v/>
      </c>
      <c r="L75" s="15">
        <f>IF(I75="","",I75-J75)</f>
        <v/>
      </c>
      <c r="M75" s="11" t="n"/>
      <c r="N75" s="6" t="n"/>
      <c r="O75" s="13">
        <f>IF(M75="","",IFERROR(VLOOKUP(M75,'Instructions'!$H$3:$I$7,2,FALSE),"À vérifier"))</f>
        <v/>
      </c>
      <c r="P75" s="13">
        <f>IF(I75="","",IF(L75&lt;=0,"Réglé",IF(J75&gt;0,"Partiel","En attente")))</f>
        <v/>
      </c>
      <c r="Q75" s="12" t="n"/>
    </row>
    <row r="76">
      <c r="A76" s="4">
        <f>IF(B76="","","REC-"&amp;TEXT(B76,"yyyymmdd")&amp;"-"&amp;TEXT(ROW()-3,"000"))</f>
        <v/>
      </c>
      <c r="B76" s="5" t="n"/>
      <c r="C76" s="6" t="n"/>
      <c r="D76" s="6" t="n"/>
      <c r="E76" s="7" t="n"/>
      <c r="F76" s="6" t="n"/>
      <c r="G76" s="6" t="n"/>
      <c r="H76" s="6" t="n"/>
      <c r="I76" s="8" t="n"/>
      <c r="J76" s="8" t="n"/>
      <c r="K76" s="9">
        <f>IF(I76="","",IFERROR(J76/I76,0))</f>
        <v/>
      </c>
      <c r="L76" s="10">
        <f>IF(I76="","",I76-J76)</f>
        <v/>
      </c>
      <c r="M76" s="11" t="n"/>
      <c r="N76" s="6" t="n"/>
      <c r="O76" s="4">
        <f>IF(M76="","",IFERROR(VLOOKUP(M76,'Instructions'!$H$3:$I$7,2,FALSE),"À vérifier"))</f>
        <v/>
      </c>
      <c r="P76" s="4">
        <f>IF(I76="","",IF(L76&lt;=0,"Réglé",IF(J76&gt;0,"Partiel","En attente")))</f>
        <v/>
      </c>
      <c r="Q76" s="12" t="n"/>
    </row>
    <row r="77">
      <c r="A77" s="13">
        <f>IF(B77="","","REC-"&amp;TEXT(B77,"yyyymmdd")&amp;"-"&amp;TEXT(ROW()-3,"000"))</f>
        <v/>
      </c>
      <c r="B77" s="5" t="n"/>
      <c r="C77" s="6" t="n"/>
      <c r="D77" s="6" t="n"/>
      <c r="E77" s="7" t="n"/>
      <c r="F77" s="6" t="n"/>
      <c r="G77" s="6" t="n"/>
      <c r="H77" s="6" t="n"/>
      <c r="I77" s="8" t="n"/>
      <c r="J77" s="8" t="n"/>
      <c r="K77" s="14">
        <f>IF(I77="","",IFERROR(J77/I77,0))</f>
        <v/>
      </c>
      <c r="L77" s="15">
        <f>IF(I77="","",I77-J77)</f>
        <v/>
      </c>
      <c r="M77" s="11" t="n"/>
      <c r="N77" s="6" t="n"/>
      <c r="O77" s="13">
        <f>IF(M77="","",IFERROR(VLOOKUP(M77,'Instructions'!$H$3:$I$7,2,FALSE),"À vérifier"))</f>
        <v/>
      </c>
      <c r="P77" s="13">
        <f>IF(I77="","",IF(L77&lt;=0,"Réglé",IF(J77&gt;0,"Partiel","En attente")))</f>
        <v/>
      </c>
      <c r="Q77" s="12" t="n"/>
    </row>
    <row r="78">
      <c r="A78" s="4">
        <f>IF(B78="","","REC-"&amp;TEXT(B78,"yyyymmdd")&amp;"-"&amp;TEXT(ROW()-3,"000"))</f>
        <v/>
      </c>
      <c r="B78" s="5" t="n"/>
      <c r="C78" s="6" t="n"/>
      <c r="D78" s="6" t="n"/>
      <c r="E78" s="7" t="n"/>
      <c r="F78" s="6" t="n"/>
      <c r="G78" s="6" t="n"/>
      <c r="H78" s="6" t="n"/>
      <c r="I78" s="8" t="n"/>
      <c r="J78" s="8" t="n"/>
      <c r="K78" s="9">
        <f>IF(I78="","",IFERROR(J78/I78,0))</f>
        <v/>
      </c>
      <c r="L78" s="10">
        <f>IF(I78="","",I78-J78)</f>
        <v/>
      </c>
      <c r="M78" s="11" t="n"/>
      <c r="N78" s="6" t="n"/>
      <c r="O78" s="4">
        <f>IF(M78="","",IFERROR(VLOOKUP(M78,'Instructions'!$H$3:$I$7,2,FALSE),"À vérifier"))</f>
        <v/>
      </c>
      <c r="P78" s="4">
        <f>IF(I78="","",IF(L78&lt;=0,"Réglé",IF(J78&gt;0,"Partiel","En attente")))</f>
        <v/>
      </c>
      <c r="Q78" s="12" t="n"/>
    </row>
    <row r="79">
      <c r="A79" s="13">
        <f>IF(B79="","","REC-"&amp;TEXT(B79,"yyyymmdd")&amp;"-"&amp;TEXT(ROW()-3,"000"))</f>
        <v/>
      </c>
      <c r="B79" s="5" t="n"/>
      <c r="C79" s="6" t="n"/>
      <c r="D79" s="6" t="n"/>
      <c r="E79" s="7" t="n"/>
      <c r="F79" s="6" t="n"/>
      <c r="G79" s="6" t="n"/>
      <c r="H79" s="6" t="n"/>
      <c r="I79" s="8" t="n"/>
      <c r="J79" s="8" t="n"/>
      <c r="K79" s="14">
        <f>IF(I79="","",IFERROR(J79/I79,0))</f>
        <v/>
      </c>
      <c r="L79" s="15">
        <f>IF(I79="","",I79-J79)</f>
        <v/>
      </c>
      <c r="M79" s="11" t="n"/>
      <c r="N79" s="6" t="n"/>
      <c r="O79" s="13">
        <f>IF(M79="","",IFERROR(VLOOKUP(M79,'Instructions'!$H$3:$I$7,2,FALSE),"À vérifier"))</f>
        <v/>
      </c>
      <c r="P79" s="13">
        <f>IF(I79="","",IF(L79&lt;=0,"Réglé",IF(J79&gt;0,"Partiel","En attente")))</f>
        <v/>
      </c>
      <c r="Q79" s="12" t="n"/>
    </row>
    <row r="80">
      <c r="A80" s="4">
        <f>IF(B80="","","REC-"&amp;TEXT(B80,"yyyymmdd")&amp;"-"&amp;TEXT(ROW()-3,"000"))</f>
        <v/>
      </c>
      <c r="B80" s="5" t="n"/>
      <c r="C80" s="6" t="n"/>
      <c r="D80" s="6" t="n"/>
      <c r="E80" s="7" t="n"/>
      <c r="F80" s="6" t="n"/>
      <c r="G80" s="6" t="n"/>
      <c r="H80" s="6" t="n"/>
      <c r="I80" s="8" t="n"/>
      <c r="J80" s="8" t="n"/>
      <c r="K80" s="9">
        <f>IF(I80="","",IFERROR(J80/I80,0))</f>
        <v/>
      </c>
      <c r="L80" s="10">
        <f>IF(I80="","",I80-J80)</f>
        <v/>
      </c>
      <c r="M80" s="11" t="n"/>
      <c r="N80" s="6" t="n"/>
      <c r="O80" s="4">
        <f>IF(M80="","",IFERROR(VLOOKUP(M80,'Instructions'!$H$3:$I$7,2,FALSE),"À vérifier"))</f>
        <v/>
      </c>
      <c r="P80" s="4">
        <f>IF(I80="","",IF(L80&lt;=0,"Réglé",IF(J80&gt;0,"Partiel","En attente")))</f>
        <v/>
      </c>
      <c r="Q80" s="12" t="n"/>
    </row>
    <row r="81">
      <c r="A81" s="13">
        <f>IF(B81="","","REC-"&amp;TEXT(B81,"yyyymmdd")&amp;"-"&amp;TEXT(ROW()-3,"000"))</f>
        <v/>
      </c>
      <c r="B81" s="5" t="n"/>
      <c r="C81" s="6" t="n"/>
      <c r="D81" s="6" t="n"/>
      <c r="E81" s="7" t="n"/>
      <c r="F81" s="6" t="n"/>
      <c r="G81" s="6" t="n"/>
      <c r="H81" s="6" t="n"/>
      <c r="I81" s="8" t="n"/>
      <c r="J81" s="8" t="n"/>
      <c r="K81" s="14">
        <f>IF(I81="","",IFERROR(J81/I81,0))</f>
        <v/>
      </c>
      <c r="L81" s="15">
        <f>IF(I81="","",I81-J81)</f>
        <v/>
      </c>
      <c r="M81" s="11" t="n"/>
      <c r="N81" s="6" t="n"/>
      <c r="O81" s="13">
        <f>IF(M81="","",IFERROR(VLOOKUP(M81,'Instructions'!$H$3:$I$7,2,FALSE),"À vérifier"))</f>
        <v/>
      </c>
      <c r="P81" s="13">
        <f>IF(I81="","",IF(L81&lt;=0,"Réglé",IF(J81&gt;0,"Partiel","En attente")))</f>
        <v/>
      </c>
      <c r="Q81" s="12" t="n"/>
    </row>
    <row r="82">
      <c r="A82" s="4">
        <f>IF(B82="","","REC-"&amp;TEXT(B82,"yyyymmdd")&amp;"-"&amp;TEXT(ROW()-3,"000"))</f>
        <v/>
      </c>
      <c r="B82" s="5" t="n"/>
      <c r="C82" s="6" t="n"/>
      <c r="D82" s="6" t="n"/>
      <c r="E82" s="7" t="n"/>
      <c r="F82" s="6" t="n"/>
      <c r="G82" s="6" t="n"/>
      <c r="H82" s="6" t="n"/>
      <c r="I82" s="8" t="n"/>
      <c r="J82" s="8" t="n"/>
      <c r="K82" s="9">
        <f>IF(I82="","",IFERROR(J82/I82,0))</f>
        <v/>
      </c>
      <c r="L82" s="10">
        <f>IF(I82="","",I82-J82)</f>
        <v/>
      </c>
      <c r="M82" s="11" t="n"/>
      <c r="N82" s="6" t="n"/>
      <c r="O82" s="4">
        <f>IF(M82="","",IFERROR(VLOOKUP(M82,'Instructions'!$H$3:$I$7,2,FALSE),"À vérifier"))</f>
        <v/>
      </c>
      <c r="P82" s="4">
        <f>IF(I82="","",IF(L82&lt;=0,"Réglé",IF(J82&gt;0,"Partiel","En attente")))</f>
        <v/>
      </c>
      <c r="Q82" s="12" t="n"/>
    </row>
    <row r="83">
      <c r="A83" s="13">
        <f>IF(B83="","","REC-"&amp;TEXT(B83,"yyyymmdd")&amp;"-"&amp;TEXT(ROW()-3,"000"))</f>
        <v/>
      </c>
      <c r="B83" s="5" t="n"/>
      <c r="C83" s="6" t="n"/>
      <c r="D83" s="6" t="n"/>
      <c r="E83" s="7" t="n"/>
      <c r="F83" s="6" t="n"/>
      <c r="G83" s="6" t="n"/>
      <c r="H83" s="6" t="n"/>
      <c r="I83" s="8" t="n"/>
      <c r="J83" s="8" t="n"/>
      <c r="K83" s="14">
        <f>IF(I83="","",IFERROR(J83/I83,0))</f>
        <v/>
      </c>
      <c r="L83" s="15">
        <f>IF(I83="","",I83-J83)</f>
        <v/>
      </c>
      <c r="M83" s="11" t="n"/>
      <c r="N83" s="6" t="n"/>
      <c r="O83" s="13">
        <f>IF(M83="","",IFERROR(VLOOKUP(M83,'Instructions'!$H$3:$I$7,2,FALSE),"À vérifier"))</f>
        <v/>
      </c>
      <c r="P83" s="13">
        <f>IF(I83="","",IF(L83&lt;=0,"Réglé",IF(J83&gt;0,"Partiel","En attente")))</f>
        <v/>
      </c>
      <c r="Q83" s="12" t="n"/>
    </row>
    <row r="84">
      <c r="A84" s="4">
        <f>IF(B84="","","REC-"&amp;TEXT(B84,"yyyymmdd")&amp;"-"&amp;TEXT(ROW()-3,"000"))</f>
        <v/>
      </c>
      <c r="B84" s="5" t="n"/>
      <c r="C84" s="6" t="n"/>
      <c r="D84" s="6" t="n"/>
      <c r="E84" s="7" t="n"/>
      <c r="F84" s="6" t="n"/>
      <c r="G84" s="6" t="n"/>
      <c r="H84" s="6" t="n"/>
      <c r="I84" s="8" t="n"/>
      <c r="J84" s="8" t="n"/>
      <c r="K84" s="9">
        <f>IF(I84="","",IFERROR(J84/I84,0))</f>
        <v/>
      </c>
      <c r="L84" s="10">
        <f>IF(I84="","",I84-J84)</f>
        <v/>
      </c>
      <c r="M84" s="11" t="n"/>
      <c r="N84" s="6" t="n"/>
      <c r="O84" s="4">
        <f>IF(M84="","",IFERROR(VLOOKUP(M84,'Instructions'!$H$3:$I$7,2,FALSE),"À vérifier"))</f>
        <v/>
      </c>
      <c r="P84" s="4">
        <f>IF(I84="","",IF(L84&lt;=0,"Réglé",IF(J84&gt;0,"Partiel","En attente")))</f>
        <v/>
      </c>
      <c r="Q84" s="12" t="n"/>
    </row>
    <row r="85">
      <c r="A85" s="13">
        <f>IF(B85="","","REC-"&amp;TEXT(B85,"yyyymmdd")&amp;"-"&amp;TEXT(ROW()-3,"000"))</f>
        <v/>
      </c>
      <c r="B85" s="5" t="n"/>
      <c r="C85" s="6" t="n"/>
      <c r="D85" s="6" t="n"/>
      <c r="E85" s="7" t="n"/>
      <c r="F85" s="6" t="n"/>
      <c r="G85" s="6" t="n"/>
      <c r="H85" s="6" t="n"/>
      <c r="I85" s="8" t="n"/>
      <c r="J85" s="8" t="n"/>
      <c r="K85" s="14">
        <f>IF(I85="","",IFERROR(J85/I85,0))</f>
        <v/>
      </c>
      <c r="L85" s="15">
        <f>IF(I85="","",I85-J85)</f>
        <v/>
      </c>
      <c r="M85" s="11" t="n"/>
      <c r="N85" s="6" t="n"/>
      <c r="O85" s="13">
        <f>IF(M85="","",IFERROR(VLOOKUP(M85,'Instructions'!$H$3:$I$7,2,FALSE),"À vérifier"))</f>
        <v/>
      </c>
      <c r="P85" s="13">
        <f>IF(I85="","",IF(L85&lt;=0,"Réglé",IF(J85&gt;0,"Partiel","En attente")))</f>
        <v/>
      </c>
      <c r="Q85" s="12" t="n"/>
    </row>
    <row r="86">
      <c r="A86" s="4">
        <f>IF(B86="","","REC-"&amp;TEXT(B86,"yyyymmdd")&amp;"-"&amp;TEXT(ROW()-3,"000"))</f>
        <v/>
      </c>
      <c r="B86" s="5" t="n"/>
      <c r="C86" s="6" t="n"/>
      <c r="D86" s="6" t="n"/>
      <c r="E86" s="7" t="n"/>
      <c r="F86" s="6" t="n"/>
      <c r="G86" s="6" t="n"/>
      <c r="H86" s="6" t="n"/>
      <c r="I86" s="8" t="n"/>
      <c r="J86" s="8" t="n"/>
      <c r="K86" s="9">
        <f>IF(I86="","",IFERROR(J86/I86,0))</f>
        <v/>
      </c>
      <c r="L86" s="10">
        <f>IF(I86="","",I86-J86)</f>
        <v/>
      </c>
      <c r="M86" s="11" t="n"/>
      <c r="N86" s="6" t="n"/>
      <c r="O86" s="4">
        <f>IF(M86="","",IFERROR(VLOOKUP(M86,'Instructions'!$H$3:$I$7,2,FALSE),"À vérifier"))</f>
        <v/>
      </c>
      <c r="P86" s="4">
        <f>IF(I86="","",IF(L86&lt;=0,"Réglé",IF(J86&gt;0,"Partiel","En attente")))</f>
        <v/>
      </c>
      <c r="Q86" s="12" t="n"/>
    </row>
    <row r="87">
      <c r="A87" s="13">
        <f>IF(B87="","","REC-"&amp;TEXT(B87,"yyyymmdd")&amp;"-"&amp;TEXT(ROW()-3,"000"))</f>
        <v/>
      </c>
      <c r="B87" s="5" t="n"/>
      <c r="C87" s="6" t="n"/>
      <c r="D87" s="6" t="n"/>
      <c r="E87" s="7" t="n"/>
      <c r="F87" s="6" t="n"/>
      <c r="G87" s="6" t="n"/>
      <c r="H87" s="6" t="n"/>
      <c r="I87" s="8" t="n"/>
      <c r="J87" s="8" t="n"/>
      <c r="K87" s="14">
        <f>IF(I87="","",IFERROR(J87/I87,0))</f>
        <v/>
      </c>
      <c r="L87" s="15">
        <f>IF(I87="","",I87-J87)</f>
        <v/>
      </c>
      <c r="M87" s="11" t="n"/>
      <c r="N87" s="6" t="n"/>
      <c r="O87" s="13">
        <f>IF(M87="","",IFERROR(VLOOKUP(M87,'Instructions'!$H$3:$I$7,2,FALSE),"À vérifier"))</f>
        <v/>
      </c>
      <c r="P87" s="13">
        <f>IF(I87="","",IF(L87&lt;=0,"Réglé",IF(J87&gt;0,"Partiel","En attente")))</f>
        <v/>
      </c>
      <c r="Q87" s="12" t="n"/>
    </row>
    <row r="88">
      <c r="A88" s="4">
        <f>IF(B88="","","REC-"&amp;TEXT(B88,"yyyymmdd")&amp;"-"&amp;TEXT(ROW()-3,"000"))</f>
        <v/>
      </c>
      <c r="B88" s="5" t="n"/>
      <c r="C88" s="6" t="n"/>
      <c r="D88" s="6" t="n"/>
      <c r="E88" s="7" t="n"/>
      <c r="F88" s="6" t="n"/>
      <c r="G88" s="6" t="n"/>
      <c r="H88" s="6" t="n"/>
      <c r="I88" s="8" t="n"/>
      <c r="J88" s="8" t="n"/>
      <c r="K88" s="9">
        <f>IF(I88="","",IFERROR(J88/I88,0))</f>
        <v/>
      </c>
      <c r="L88" s="10">
        <f>IF(I88="","",I88-J88)</f>
        <v/>
      </c>
      <c r="M88" s="11" t="n"/>
      <c r="N88" s="6" t="n"/>
      <c r="O88" s="4">
        <f>IF(M88="","",IFERROR(VLOOKUP(M88,'Instructions'!$H$3:$I$7,2,FALSE),"À vérifier"))</f>
        <v/>
      </c>
      <c r="P88" s="4">
        <f>IF(I88="","",IF(L88&lt;=0,"Réglé",IF(J88&gt;0,"Partiel","En attente")))</f>
        <v/>
      </c>
      <c r="Q88" s="12" t="n"/>
    </row>
    <row r="89">
      <c r="A89" s="13">
        <f>IF(B89="","","REC-"&amp;TEXT(B89,"yyyymmdd")&amp;"-"&amp;TEXT(ROW()-3,"000"))</f>
        <v/>
      </c>
      <c r="B89" s="5" t="n"/>
      <c r="C89" s="6" t="n"/>
      <c r="D89" s="6" t="n"/>
      <c r="E89" s="7" t="n"/>
      <c r="F89" s="6" t="n"/>
      <c r="G89" s="6" t="n"/>
      <c r="H89" s="6" t="n"/>
      <c r="I89" s="8" t="n"/>
      <c r="J89" s="8" t="n"/>
      <c r="K89" s="14">
        <f>IF(I89="","",IFERROR(J89/I89,0))</f>
        <v/>
      </c>
      <c r="L89" s="15">
        <f>IF(I89="","",I89-J89)</f>
        <v/>
      </c>
      <c r="M89" s="11" t="n"/>
      <c r="N89" s="6" t="n"/>
      <c r="O89" s="13">
        <f>IF(M89="","",IFERROR(VLOOKUP(M89,'Instructions'!$H$3:$I$7,2,FALSE),"À vérifier"))</f>
        <v/>
      </c>
      <c r="P89" s="13">
        <f>IF(I89="","",IF(L89&lt;=0,"Réglé",IF(J89&gt;0,"Partiel","En attente")))</f>
        <v/>
      </c>
      <c r="Q89" s="12" t="n"/>
    </row>
    <row r="90">
      <c r="A90" s="4">
        <f>IF(B90="","","REC-"&amp;TEXT(B90,"yyyymmdd")&amp;"-"&amp;TEXT(ROW()-3,"000"))</f>
        <v/>
      </c>
      <c r="B90" s="5" t="n"/>
      <c r="C90" s="6" t="n"/>
      <c r="D90" s="6" t="n"/>
      <c r="E90" s="7" t="n"/>
      <c r="F90" s="6" t="n"/>
      <c r="G90" s="6" t="n"/>
      <c r="H90" s="6" t="n"/>
      <c r="I90" s="8" t="n"/>
      <c r="J90" s="8" t="n"/>
      <c r="K90" s="9">
        <f>IF(I90="","",IFERROR(J90/I90,0))</f>
        <v/>
      </c>
      <c r="L90" s="10">
        <f>IF(I90="","",I90-J90)</f>
        <v/>
      </c>
      <c r="M90" s="11" t="n"/>
      <c r="N90" s="6" t="n"/>
      <c r="O90" s="4">
        <f>IF(M90="","",IFERROR(VLOOKUP(M90,'Instructions'!$H$3:$I$7,2,FALSE),"À vérifier"))</f>
        <v/>
      </c>
      <c r="P90" s="4">
        <f>IF(I90="","",IF(L90&lt;=0,"Réglé",IF(J90&gt;0,"Partiel","En attente")))</f>
        <v/>
      </c>
      <c r="Q90" s="12" t="n"/>
    </row>
    <row r="91">
      <c r="A91" s="13">
        <f>IF(B91="","","REC-"&amp;TEXT(B91,"yyyymmdd")&amp;"-"&amp;TEXT(ROW()-3,"000"))</f>
        <v/>
      </c>
      <c r="B91" s="5" t="n"/>
      <c r="C91" s="6" t="n"/>
      <c r="D91" s="6" t="n"/>
      <c r="E91" s="7" t="n"/>
      <c r="F91" s="6" t="n"/>
      <c r="G91" s="6" t="n"/>
      <c r="H91" s="6" t="n"/>
      <c r="I91" s="8" t="n"/>
      <c r="J91" s="8" t="n"/>
      <c r="K91" s="14">
        <f>IF(I91="","",IFERROR(J91/I91,0))</f>
        <v/>
      </c>
      <c r="L91" s="15">
        <f>IF(I91="","",I91-J91)</f>
        <v/>
      </c>
      <c r="M91" s="11" t="n"/>
      <c r="N91" s="6" t="n"/>
      <c r="O91" s="13">
        <f>IF(M91="","",IFERROR(VLOOKUP(M91,'Instructions'!$H$3:$I$7,2,FALSE),"À vérifier"))</f>
        <v/>
      </c>
      <c r="P91" s="13">
        <f>IF(I91="","",IF(L91&lt;=0,"Réglé",IF(J91&gt;0,"Partiel","En attente")))</f>
        <v/>
      </c>
      <c r="Q91" s="12" t="n"/>
    </row>
    <row r="92">
      <c r="A92" s="4">
        <f>IF(B92="","","REC-"&amp;TEXT(B92,"yyyymmdd")&amp;"-"&amp;TEXT(ROW()-3,"000"))</f>
        <v/>
      </c>
      <c r="B92" s="5" t="n"/>
      <c r="C92" s="6" t="n"/>
      <c r="D92" s="6" t="n"/>
      <c r="E92" s="7" t="n"/>
      <c r="F92" s="6" t="n"/>
      <c r="G92" s="6" t="n"/>
      <c r="H92" s="6" t="n"/>
      <c r="I92" s="8" t="n"/>
      <c r="J92" s="8" t="n"/>
      <c r="K92" s="9">
        <f>IF(I92="","",IFERROR(J92/I92,0))</f>
        <v/>
      </c>
      <c r="L92" s="10">
        <f>IF(I92="","",I92-J92)</f>
        <v/>
      </c>
      <c r="M92" s="11" t="n"/>
      <c r="N92" s="6" t="n"/>
      <c r="O92" s="4">
        <f>IF(M92="","",IFERROR(VLOOKUP(M92,'Instructions'!$H$3:$I$7,2,FALSE),"À vérifier"))</f>
        <v/>
      </c>
      <c r="P92" s="4">
        <f>IF(I92="","",IF(L92&lt;=0,"Réglé",IF(J92&gt;0,"Partiel","En attente")))</f>
        <v/>
      </c>
      <c r="Q92" s="12" t="n"/>
    </row>
    <row r="93">
      <c r="A93" s="13">
        <f>IF(B93="","","REC-"&amp;TEXT(B93,"yyyymmdd")&amp;"-"&amp;TEXT(ROW()-3,"000"))</f>
        <v/>
      </c>
      <c r="B93" s="5" t="n"/>
      <c r="C93" s="6" t="n"/>
      <c r="D93" s="6" t="n"/>
      <c r="E93" s="7" t="n"/>
      <c r="F93" s="6" t="n"/>
      <c r="G93" s="6" t="n"/>
      <c r="H93" s="6" t="n"/>
      <c r="I93" s="8" t="n"/>
      <c r="J93" s="8" t="n"/>
      <c r="K93" s="14">
        <f>IF(I93="","",IFERROR(J93/I93,0))</f>
        <v/>
      </c>
      <c r="L93" s="15">
        <f>IF(I93="","",I93-J93)</f>
        <v/>
      </c>
      <c r="M93" s="11" t="n"/>
      <c r="N93" s="6" t="n"/>
      <c r="O93" s="13">
        <f>IF(M93="","",IFERROR(VLOOKUP(M93,'Instructions'!$H$3:$I$7,2,FALSE),"À vérifier"))</f>
        <v/>
      </c>
      <c r="P93" s="13">
        <f>IF(I93="","",IF(L93&lt;=0,"Réglé",IF(J93&gt;0,"Partiel","En attente")))</f>
        <v/>
      </c>
      <c r="Q93" s="12" t="n"/>
    </row>
    <row r="94">
      <c r="A94" s="4">
        <f>IF(B94="","","REC-"&amp;TEXT(B94,"yyyymmdd")&amp;"-"&amp;TEXT(ROW()-3,"000"))</f>
        <v/>
      </c>
      <c r="B94" s="5" t="n"/>
      <c r="C94" s="6" t="n"/>
      <c r="D94" s="6" t="n"/>
      <c r="E94" s="7" t="n"/>
      <c r="F94" s="6" t="n"/>
      <c r="G94" s="6" t="n"/>
      <c r="H94" s="6" t="n"/>
      <c r="I94" s="8" t="n"/>
      <c r="J94" s="8" t="n"/>
      <c r="K94" s="9">
        <f>IF(I94="","",IFERROR(J94/I94,0))</f>
        <v/>
      </c>
      <c r="L94" s="10">
        <f>IF(I94="","",I94-J94)</f>
        <v/>
      </c>
      <c r="M94" s="11" t="n"/>
      <c r="N94" s="6" t="n"/>
      <c r="O94" s="4">
        <f>IF(M94="","",IFERROR(VLOOKUP(M94,'Instructions'!$H$3:$I$7,2,FALSE),"À vérifier"))</f>
        <v/>
      </c>
      <c r="P94" s="4">
        <f>IF(I94="","",IF(L94&lt;=0,"Réglé",IF(J94&gt;0,"Partiel","En attente")))</f>
        <v/>
      </c>
      <c r="Q94" s="12" t="n"/>
    </row>
    <row r="95">
      <c r="A95" s="13">
        <f>IF(B95="","","REC-"&amp;TEXT(B95,"yyyymmdd")&amp;"-"&amp;TEXT(ROW()-3,"000"))</f>
        <v/>
      </c>
      <c r="B95" s="5" t="n"/>
      <c r="C95" s="6" t="n"/>
      <c r="D95" s="6" t="n"/>
      <c r="E95" s="7" t="n"/>
      <c r="F95" s="6" t="n"/>
      <c r="G95" s="6" t="n"/>
      <c r="H95" s="6" t="n"/>
      <c r="I95" s="8" t="n"/>
      <c r="J95" s="8" t="n"/>
      <c r="K95" s="14">
        <f>IF(I95="","",IFERROR(J95/I95,0))</f>
        <v/>
      </c>
      <c r="L95" s="15">
        <f>IF(I95="","",I95-J95)</f>
        <v/>
      </c>
      <c r="M95" s="11" t="n"/>
      <c r="N95" s="6" t="n"/>
      <c r="O95" s="13">
        <f>IF(M95="","",IFERROR(VLOOKUP(M95,'Instructions'!$H$3:$I$7,2,FALSE),"À vérifier"))</f>
        <v/>
      </c>
      <c r="P95" s="13">
        <f>IF(I95="","",IF(L95&lt;=0,"Réglé",IF(J95&gt;0,"Partiel","En attente")))</f>
        <v/>
      </c>
      <c r="Q95" s="12" t="n"/>
    </row>
    <row r="96">
      <c r="A96" s="4">
        <f>IF(B96="","","REC-"&amp;TEXT(B96,"yyyymmdd")&amp;"-"&amp;TEXT(ROW()-3,"000"))</f>
        <v/>
      </c>
      <c r="B96" s="5" t="n"/>
      <c r="C96" s="6" t="n"/>
      <c r="D96" s="6" t="n"/>
      <c r="E96" s="7" t="n"/>
      <c r="F96" s="6" t="n"/>
      <c r="G96" s="6" t="n"/>
      <c r="H96" s="6" t="n"/>
      <c r="I96" s="8" t="n"/>
      <c r="J96" s="8" t="n"/>
      <c r="K96" s="9">
        <f>IF(I96="","",IFERROR(J96/I96,0))</f>
        <v/>
      </c>
      <c r="L96" s="10">
        <f>IF(I96="","",I96-J96)</f>
        <v/>
      </c>
      <c r="M96" s="11" t="n"/>
      <c r="N96" s="6" t="n"/>
      <c r="O96" s="4">
        <f>IF(M96="","",IFERROR(VLOOKUP(M96,'Instructions'!$H$3:$I$7,2,FALSE),"À vérifier"))</f>
        <v/>
      </c>
      <c r="P96" s="4">
        <f>IF(I96="","",IF(L96&lt;=0,"Réglé",IF(J96&gt;0,"Partiel","En attente")))</f>
        <v/>
      </c>
      <c r="Q96" s="12" t="n"/>
    </row>
    <row r="97">
      <c r="A97" s="13">
        <f>IF(B97="","","REC-"&amp;TEXT(B97,"yyyymmdd")&amp;"-"&amp;TEXT(ROW()-3,"000"))</f>
        <v/>
      </c>
      <c r="B97" s="5" t="n"/>
      <c r="C97" s="6" t="n"/>
      <c r="D97" s="6" t="n"/>
      <c r="E97" s="7" t="n"/>
      <c r="F97" s="6" t="n"/>
      <c r="G97" s="6" t="n"/>
      <c r="H97" s="6" t="n"/>
      <c r="I97" s="8" t="n"/>
      <c r="J97" s="8" t="n"/>
      <c r="K97" s="14">
        <f>IF(I97="","",IFERROR(J97/I97,0))</f>
        <v/>
      </c>
      <c r="L97" s="15">
        <f>IF(I97="","",I97-J97)</f>
        <v/>
      </c>
      <c r="M97" s="11" t="n"/>
      <c r="N97" s="6" t="n"/>
      <c r="O97" s="13">
        <f>IF(M97="","",IFERROR(VLOOKUP(M97,'Instructions'!$H$3:$I$7,2,FALSE),"À vérifier"))</f>
        <v/>
      </c>
      <c r="P97" s="13">
        <f>IF(I97="","",IF(L97&lt;=0,"Réglé",IF(J97&gt;0,"Partiel","En attente")))</f>
        <v/>
      </c>
      <c r="Q97" s="12" t="n"/>
    </row>
    <row r="98">
      <c r="A98" s="4">
        <f>IF(B98="","","REC-"&amp;TEXT(B98,"yyyymmdd")&amp;"-"&amp;TEXT(ROW()-3,"000"))</f>
        <v/>
      </c>
      <c r="B98" s="5" t="n"/>
      <c r="C98" s="6" t="n"/>
      <c r="D98" s="6" t="n"/>
      <c r="E98" s="7" t="n"/>
      <c r="F98" s="6" t="n"/>
      <c r="G98" s="6" t="n"/>
      <c r="H98" s="6" t="n"/>
      <c r="I98" s="8" t="n"/>
      <c r="J98" s="8" t="n"/>
      <c r="K98" s="9">
        <f>IF(I98="","",IFERROR(J98/I98,0))</f>
        <v/>
      </c>
      <c r="L98" s="10">
        <f>IF(I98="","",I98-J98)</f>
        <v/>
      </c>
      <c r="M98" s="11" t="n"/>
      <c r="N98" s="6" t="n"/>
      <c r="O98" s="4">
        <f>IF(M98="","",IFERROR(VLOOKUP(M98,'Instructions'!$H$3:$I$7,2,FALSE),"À vérifier"))</f>
        <v/>
      </c>
      <c r="P98" s="4">
        <f>IF(I98="","",IF(L98&lt;=0,"Réglé",IF(J98&gt;0,"Partiel","En attente")))</f>
        <v/>
      </c>
      <c r="Q98" s="12" t="n"/>
    </row>
    <row r="99">
      <c r="A99" s="13">
        <f>IF(B99="","","REC-"&amp;TEXT(B99,"yyyymmdd")&amp;"-"&amp;TEXT(ROW()-3,"000"))</f>
        <v/>
      </c>
      <c r="B99" s="5" t="n"/>
      <c r="C99" s="6" t="n"/>
      <c r="D99" s="6" t="n"/>
      <c r="E99" s="7" t="n"/>
      <c r="F99" s="6" t="n"/>
      <c r="G99" s="6" t="n"/>
      <c r="H99" s="6" t="n"/>
      <c r="I99" s="8" t="n"/>
      <c r="J99" s="8" t="n"/>
      <c r="K99" s="14">
        <f>IF(I99="","",IFERROR(J99/I99,0))</f>
        <v/>
      </c>
      <c r="L99" s="15">
        <f>IF(I99="","",I99-J99)</f>
        <v/>
      </c>
      <c r="M99" s="11" t="n"/>
      <c r="N99" s="6" t="n"/>
      <c r="O99" s="13">
        <f>IF(M99="","",IFERROR(VLOOKUP(M99,'Instructions'!$H$3:$I$7,2,FALSE),"À vérifier"))</f>
        <v/>
      </c>
      <c r="P99" s="13">
        <f>IF(I99="","",IF(L99&lt;=0,"Réglé",IF(J99&gt;0,"Partiel","En attente")))</f>
        <v/>
      </c>
      <c r="Q99" s="12" t="n"/>
    </row>
    <row r="100">
      <c r="A100" s="4">
        <f>IF(B100="","","REC-"&amp;TEXT(B100,"yyyymmdd")&amp;"-"&amp;TEXT(ROW()-3,"000"))</f>
        <v/>
      </c>
      <c r="B100" s="5" t="n"/>
      <c r="C100" s="6" t="n"/>
      <c r="D100" s="6" t="n"/>
      <c r="E100" s="7" t="n"/>
      <c r="F100" s="6" t="n"/>
      <c r="G100" s="6" t="n"/>
      <c r="H100" s="6" t="n"/>
      <c r="I100" s="8" t="n"/>
      <c r="J100" s="8" t="n"/>
      <c r="K100" s="9">
        <f>IF(I100="","",IFERROR(J100/I100,0))</f>
        <v/>
      </c>
      <c r="L100" s="10">
        <f>IF(I100="","",I100-J100)</f>
        <v/>
      </c>
      <c r="M100" s="11" t="n"/>
      <c r="N100" s="6" t="n"/>
      <c r="O100" s="4">
        <f>IF(M100="","",IFERROR(VLOOKUP(M100,'Instructions'!$H$3:$I$7,2,FALSE),"À vérifier"))</f>
        <v/>
      </c>
      <c r="P100" s="4">
        <f>IF(I100="","",IF(L100&lt;=0,"Réglé",IF(J100&gt;0,"Partiel","En attente")))</f>
        <v/>
      </c>
      <c r="Q100" s="12" t="n"/>
    </row>
    <row r="101">
      <c r="A101" s="13">
        <f>IF(B101="","","REC-"&amp;TEXT(B101,"yyyymmdd")&amp;"-"&amp;TEXT(ROW()-3,"000"))</f>
        <v/>
      </c>
      <c r="B101" s="5" t="n"/>
      <c r="C101" s="6" t="n"/>
      <c r="D101" s="6" t="n"/>
      <c r="E101" s="7" t="n"/>
      <c r="F101" s="6" t="n"/>
      <c r="G101" s="6" t="n"/>
      <c r="H101" s="6" t="n"/>
      <c r="I101" s="8" t="n"/>
      <c r="J101" s="8" t="n"/>
      <c r="K101" s="14">
        <f>IF(I101="","",IFERROR(J101/I101,0))</f>
        <v/>
      </c>
      <c r="L101" s="15">
        <f>IF(I101="","",I101-J101)</f>
        <v/>
      </c>
      <c r="M101" s="11" t="n"/>
      <c r="N101" s="6" t="n"/>
      <c r="O101" s="13">
        <f>IF(M101="","",IFERROR(VLOOKUP(M101,'Instructions'!$H$3:$I$7,2,FALSE),"À vérifier"))</f>
        <v/>
      </c>
      <c r="P101" s="13">
        <f>IF(I101="","",IF(L101&lt;=0,"Réglé",IF(J101&gt;0,"Partiel","En attente")))</f>
        <v/>
      </c>
      <c r="Q101" s="12" t="n"/>
    </row>
    <row r="102">
      <c r="A102" s="4">
        <f>IF(B102="","","REC-"&amp;TEXT(B102,"yyyymmdd")&amp;"-"&amp;TEXT(ROW()-3,"000"))</f>
        <v/>
      </c>
      <c r="B102" s="5" t="n"/>
      <c r="C102" s="6" t="n"/>
      <c r="D102" s="6" t="n"/>
      <c r="E102" s="7" t="n"/>
      <c r="F102" s="6" t="n"/>
      <c r="G102" s="6" t="n"/>
      <c r="H102" s="6" t="n"/>
      <c r="I102" s="8" t="n"/>
      <c r="J102" s="8" t="n"/>
      <c r="K102" s="9">
        <f>IF(I102="","",IFERROR(J102/I102,0))</f>
        <v/>
      </c>
      <c r="L102" s="10">
        <f>IF(I102="","",I102-J102)</f>
        <v/>
      </c>
      <c r="M102" s="11" t="n"/>
      <c r="N102" s="6" t="n"/>
      <c r="O102" s="4">
        <f>IF(M102="","",IFERROR(VLOOKUP(M102,'Instructions'!$H$3:$I$7,2,FALSE),"À vérifier"))</f>
        <v/>
      </c>
      <c r="P102" s="4">
        <f>IF(I102="","",IF(L102&lt;=0,"Réglé",IF(J102&gt;0,"Partiel","En attente")))</f>
        <v/>
      </c>
      <c r="Q102" s="12" t="n"/>
    </row>
    <row r="103">
      <c r="A103" s="13">
        <f>IF(B103="","","REC-"&amp;TEXT(B103,"yyyymmdd")&amp;"-"&amp;TEXT(ROW()-3,"000"))</f>
        <v/>
      </c>
      <c r="B103" s="5" t="n"/>
      <c r="C103" s="6" t="n"/>
      <c r="D103" s="6" t="n"/>
      <c r="E103" s="7" t="n"/>
      <c r="F103" s="6" t="n"/>
      <c r="G103" s="6" t="n"/>
      <c r="H103" s="6" t="n"/>
      <c r="I103" s="8" t="n"/>
      <c r="J103" s="8" t="n"/>
      <c r="K103" s="14">
        <f>IF(I103="","",IFERROR(J103/I103,0))</f>
        <v/>
      </c>
      <c r="L103" s="15">
        <f>IF(I103="","",I103-J103)</f>
        <v/>
      </c>
      <c r="M103" s="11" t="n"/>
      <c r="N103" s="6" t="n"/>
      <c r="O103" s="13">
        <f>IF(M103="","",IFERROR(VLOOKUP(M103,'Instructions'!$H$3:$I$7,2,FALSE),"À vérifier"))</f>
        <v/>
      </c>
      <c r="P103" s="13">
        <f>IF(I103="","",IF(L103&lt;=0,"Réglé",IF(J103&gt;0,"Partiel","En attente")))</f>
        <v/>
      </c>
      <c r="Q103" s="12" t="n"/>
    </row>
    <row r="105">
      <c r="H105" s="16" t="inlineStr">
        <is>
          <t>Totaux</t>
        </is>
      </c>
      <c r="I105" s="17">
        <f>SUM(I4:I103)</f>
        <v/>
      </c>
      <c r="J105" s="17">
        <f>SUM(J4:J103)</f>
        <v/>
      </c>
      <c r="K105" s="18" t="n"/>
      <c r="L105" s="17">
        <f>SUM(L4:L103)</f>
        <v/>
      </c>
    </row>
  </sheetData>
  <autoFilter ref="A3:Q103"/>
  <mergeCells count="1">
    <mergeCell ref="A1:Q1"/>
  </mergeCells>
  <conditionalFormatting sqref="P4:P103">
    <cfRule type="expression" priority="1" dxfId="0" stopIfTrue="1">
      <formula>$P4="Réglé"</formula>
    </cfRule>
    <cfRule type="expression" priority="2" dxfId="1" stopIfTrue="1">
      <formula>$P4="Partiel"</formula>
    </cfRule>
    <cfRule type="expression" priority="3" dxfId="2" stopIfTrue="1">
      <formula>$P4="En attente"</formula>
    </cfRule>
  </conditionalFormatting>
  <conditionalFormatting sqref="L4:L103">
    <cfRule type="expression" priority="4" dxfId="2" stopIfTrue="1">
      <formula>AND($L4&gt;0,$I4&lt;&gt;"")</formula>
    </cfRule>
  </conditionalFormatting>
  <dataValidations count="2">
    <dataValidation sqref="M4:M103" showErrorMessage="1" showInputMessage="1" allowBlank="1" type="list">
      <formula1>"Virement,Carte bancaire,Chèque,Espèces,Prélèvement"</formula1>
    </dataValidation>
    <dataValidation sqref="I4:J103" showErrorMessage="1" showInputMessage="1" allowBlank="1" type="decimal" operator="greaterThanOrEqual">
      <formula1>0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23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7" customWidth="1" min="1" max="1"/>
    <col width="18" customWidth="1" min="2" max="2"/>
    <col width="20" customWidth="1" min="3" max="3"/>
    <col width="17" customWidth="1" min="4" max="4"/>
    <col width="4" customWidth="1" min="5" max="5"/>
    <col width="18" customWidth="1" min="6" max="6"/>
    <col width="15" customWidth="1" min="7" max="7"/>
    <col width="15" customWidth="1" min="8" max="8"/>
    <col width="18" customWidth="1" min="9" max="9"/>
    <col width="20" customWidth="1" min="10" max="10"/>
  </cols>
  <sheetData>
    <row r="1" ht="28" customHeight="1">
      <c r="A1" s="1" t="inlineStr">
        <is>
          <t>Synthèse des encaissements</t>
        </is>
      </c>
    </row>
    <row r="3">
      <c r="A3" s="19" t="inlineStr">
        <is>
          <t>Total des montants dus</t>
        </is>
      </c>
      <c r="B3" s="17">
        <f>SUM('Reçus'!$I$4:$I$103)</f>
        <v/>
      </c>
    </row>
    <row r="4">
      <c r="A4" s="19" t="inlineStr">
        <is>
          <t>Total encaissé</t>
        </is>
      </c>
      <c r="B4" s="17">
        <f>SUM('Reçus'!$J$4:$J$103)</f>
        <v/>
      </c>
    </row>
    <row r="5">
      <c r="A5" s="19" t="inlineStr">
        <is>
          <t>Solde restant</t>
        </is>
      </c>
      <c r="B5" s="17">
        <f>SUM('Reçus'!$L$4:$L$103)</f>
        <v/>
      </c>
    </row>
    <row r="6">
      <c r="A6" s="19" t="inlineStr">
        <is>
          <t>Montant moyen encaissé</t>
        </is>
      </c>
      <c r="B6" s="17">
        <f>IFERROR(AVERAGE('Reçus'!$J$4:$J$103),0)</f>
        <v/>
      </c>
    </row>
    <row r="7">
      <c r="A7" s="19" t="inlineStr">
        <is>
          <t>Nombre de reçus réglés</t>
        </is>
      </c>
      <c r="B7" s="20">
        <f>COUNTIF('Reçus'!$P$4:$P$103,"Réglé")</f>
        <v/>
      </c>
    </row>
    <row r="8">
      <c r="A8" s="19" t="inlineStr">
        <is>
          <t>Taux global d'encaissement</t>
        </is>
      </c>
      <c r="B8" s="21">
        <f>IFERROR(B4/B3,0)</f>
        <v/>
      </c>
    </row>
    <row r="11">
      <c r="A11" s="22" t="inlineStr">
        <is>
          <t>Mode de paiement</t>
        </is>
      </c>
      <c r="B11" s="22" t="inlineStr">
        <is>
          <t>Montant encaissé</t>
        </is>
      </c>
      <c r="C11" s="22" t="inlineStr">
        <is>
          <t>Nombre de paiements</t>
        </is>
      </c>
      <c r="D11" s="22" t="inlineStr">
        <is>
          <t>Montant dû</t>
        </is>
      </c>
      <c r="F11" s="22" t="inlineStr">
        <is>
          <t>Mois</t>
        </is>
      </c>
      <c r="G11" s="22" t="inlineStr">
        <is>
          <t>Début de période</t>
        </is>
      </c>
      <c r="H11" s="22" t="inlineStr">
        <is>
          <t>Fin de période</t>
        </is>
      </c>
      <c r="I11" s="22" t="inlineStr">
        <is>
          <t>Montant encaissé</t>
        </is>
      </c>
      <c r="J11" s="22" t="inlineStr">
        <is>
          <t>Nombre de paiements</t>
        </is>
      </c>
    </row>
    <row r="12">
      <c r="A12" s="23" t="inlineStr">
        <is>
          <t>Virement</t>
        </is>
      </c>
      <c r="B12" s="10">
        <f>SUMIF('Reçus'!$M$4:$M$103,A12,'Reçus'!$J$4:$J$103)</f>
        <v/>
      </c>
      <c r="C12" s="24">
        <f>COUNTIF('Reçus'!$M$4:$M$103,A12)</f>
        <v/>
      </c>
      <c r="D12" s="10">
        <f>SUMIF('Reçus'!$M$4:$M$103,A12,'Reçus'!$I$4:$I$103)</f>
        <v/>
      </c>
      <c r="F12" s="23" t="inlineStr">
        <is>
          <t>Janvier 2026</t>
        </is>
      </c>
      <c r="G12" s="25" t="n">
        <v>46023</v>
      </c>
      <c r="H12" s="25" t="n">
        <v>46053</v>
      </c>
      <c r="I12" s="26">
        <f>SUMIFS('Reçus'!$J$4:$J$103,'Reçus'!$B$4:$B$103,"&gt;="&amp;G12,'Reçus'!$B$4:$B$103,"&lt;="&amp;H12)</f>
        <v/>
      </c>
      <c r="J12" s="4">
        <f>COUNTIFS('Reçus'!$B$4:$B$103,"&gt;="&amp;G12,'Reçus'!$B$4:$B$103,"&lt;="&amp;H12)</f>
        <v/>
      </c>
    </row>
    <row r="13">
      <c r="A13" s="27" t="inlineStr">
        <is>
          <t>Carte bancaire</t>
        </is>
      </c>
      <c r="B13" s="15">
        <f>SUMIF('Reçus'!$M$4:$M$103,A13,'Reçus'!$J$4:$J$103)</f>
        <v/>
      </c>
      <c r="C13" s="28">
        <f>COUNTIF('Reçus'!$M$4:$M$103,A13)</f>
        <v/>
      </c>
      <c r="D13" s="15">
        <f>SUMIF('Reçus'!$M$4:$M$103,A13,'Reçus'!$I$4:$I$103)</f>
        <v/>
      </c>
      <c r="F13" s="27" t="inlineStr">
        <is>
          <t>Février 2026</t>
        </is>
      </c>
      <c r="G13" s="29" t="n">
        <v>46054</v>
      </c>
      <c r="H13" s="29" t="n">
        <v>46081</v>
      </c>
      <c r="I13" s="30">
        <f>SUMIFS('Reçus'!$J$4:$J$103,'Reçus'!$B$4:$B$103,"&gt;="&amp;G13,'Reçus'!$B$4:$B$103,"&lt;="&amp;H13)</f>
        <v/>
      </c>
      <c r="J13" s="13">
        <f>COUNTIFS('Reçus'!$B$4:$B$103,"&gt;="&amp;G13,'Reçus'!$B$4:$B$103,"&lt;="&amp;H13)</f>
        <v/>
      </c>
    </row>
    <row r="14">
      <c r="A14" s="23" t="inlineStr">
        <is>
          <t>Chèque</t>
        </is>
      </c>
      <c r="B14" s="10">
        <f>SUMIF('Reçus'!$M$4:$M$103,A14,'Reçus'!$J$4:$J$103)</f>
        <v/>
      </c>
      <c r="C14" s="24">
        <f>COUNTIF('Reçus'!$M$4:$M$103,A14)</f>
        <v/>
      </c>
      <c r="D14" s="10">
        <f>SUMIF('Reçus'!$M$4:$M$103,A14,'Reçus'!$I$4:$I$103)</f>
        <v/>
      </c>
      <c r="F14" s="23" t="inlineStr">
        <is>
          <t>Mars 2026</t>
        </is>
      </c>
      <c r="G14" s="25" t="n">
        <v>46082</v>
      </c>
      <c r="H14" s="25" t="n">
        <v>46112</v>
      </c>
      <c r="I14" s="26">
        <f>SUMIFS('Reçus'!$J$4:$J$103,'Reçus'!$B$4:$B$103,"&gt;="&amp;G14,'Reçus'!$B$4:$B$103,"&lt;="&amp;H14)</f>
        <v/>
      </c>
      <c r="J14" s="4">
        <f>COUNTIFS('Reçus'!$B$4:$B$103,"&gt;="&amp;G14,'Reçus'!$B$4:$B$103,"&lt;="&amp;H14)</f>
        <v/>
      </c>
    </row>
    <row r="15">
      <c r="A15" s="27" t="inlineStr">
        <is>
          <t>Espèces</t>
        </is>
      </c>
      <c r="B15" s="15">
        <f>SUMIF('Reçus'!$M$4:$M$103,A15,'Reçus'!$J$4:$J$103)</f>
        <v/>
      </c>
      <c r="C15" s="28">
        <f>COUNTIF('Reçus'!$M$4:$M$103,A15)</f>
        <v/>
      </c>
      <c r="D15" s="15">
        <f>SUMIF('Reçus'!$M$4:$M$103,A15,'Reçus'!$I$4:$I$103)</f>
        <v/>
      </c>
      <c r="F15" s="27" t="inlineStr">
        <is>
          <t>Avril 2026</t>
        </is>
      </c>
      <c r="G15" s="29" t="n">
        <v>46113</v>
      </c>
      <c r="H15" s="29" t="n">
        <v>46142</v>
      </c>
      <c r="I15" s="30">
        <f>SUMIFS('Reçus'!$J$4:$J$103,'Reçus'!$B$4:$B$103,"&gt;="&amp;G15,'Reçus'!$B$4:$B$103,"&lt;="&amp;H15)</f>
        <v/>
      </c>
      <c r="J15" s="13">
        <f>COUNTIFS('Reçus'!$B$4:$B$103,"&gt;="&amp;G15,'Reçus'!$B$4:$B$103,"&lt;="&amp;H15)</f>
        <v/>
      </c>
    </row>
    <row r="16">
      <c r="A16" s="23" t="inlineStr">
        <is>
          <t>Prélèvement</t>
        </is>
      </c>
      <c r="B16" s="10">
        <f>SUMIF('Reçus'!$M$4:$M$103,A16,'Reçus'!$J$4:$J$103)</f>
        <v/>
      </c>
      <c r="C16" s="24">
        <f>COUNTIF('Reçus'!$M$4:$M$103,A16)</f>
        <v/>
      </c>
      <c r="D16" s="10">
        <f>SUMIF('Reçus'!$M$4:$M$103,A16,'Reçus'!$I$4:$I$103)</f>
        <v/>
      </c>
      <c r="F16" s="23" t="inlineStr">
        <is>
          <t>Mai 2026</t>
        </is>
      </c>
      <c r="G16" s="25" t="n">
        <v>46143</v>
      </c>
      <c r="H16" s="25" t="n">
        <v>46173</v>
      </c>
      <c r="I16" s="26">
        <f>SUMIFS('Reçus'!$J$4:$J$103,'Reçus'!$B$4:$B$103,"&gt;="&amp;G16,'Reçus'!$B$4:$B$103,"&lt;="&amp;H16)</f>
        <v/>
      </c>
      <c r="J16" s="4">
        <f>COUNTIFS('Reçus'!$B$4:$B$103,"&gt;="&amp;G16,'Reçus'!$B$4:$B$103,"&lt;="&amp;H16)</f>
        <v/>
      </c>
    </row>
    <row r="17">
      <c r="F17" s="27" t="inlineStr">
        <is>
          <t>Juin 2026</t>
        </is>
      </c>
      <c r="G17" s="29" t="n">
        <v>46174</v>
      </c>
      <c r="H17" s="29" t="n">
        <v>46203</v>
      </c>
      <c r="I17" s="30">
        <f>SUMIFS('Reçus'!$J$4:$J$103,'Reçus'!$B$4:$B$103,"&gt;="&amp;G17,'Reçus'!$B$4:$B$103,"&lt;="&amp;H17)</f>
        <v/>
      </c>
      <c r="J17" s="13">
        <f>COUNTIFS('Reçus'!$B$4:$B$103,"&gt;="&amp;G17,'Reçus'!$B$4:$B$103,"&lt;="&amp;H17)</f>
        <v/>
      </c>
    </row>
    <row r="18">
      <c r="F18" s="23" t="inlineStr">
        <is>
          <t>Juillet 2026</t>
        </is>
      </c>
      <c r="G18" s="25" t="n">
        <v>46204</v>
      </c>
      <c r="H18" s="25" t="n">
        <v>46234</v>
      </c>
      <c r="I18" s="26">
        <f>SUMIFS('Reçus'!$J$4:$J$103,'Reçus'!$B$4:$B$103,"&gt;="&amp;G18,'Reçus'!$B$4:$B$103,"&lt;="&amp;H18)</f>
        <v/>
      </c>
      <c r="J18" s="4">
        <f>COUNTIFS('Reçus'!$B$4:$B$103,"&gt;="&amp;G18,'Reçus'!$B$4:$B$103,"&lt;="&amp;H18)</f>
        <v/>
      </c>
    </row>
    <row r="19">
      <c r="F19" s="27" t="inlineStr">
        <is>
          <t>Août 2026</t>
        </is>
      </c>
      <c r="G19" s="29" t="n">
        <v>46235</v>
      </c>
      <c r="H19" s="29" t="n">
        <v>46265</v>
      </c>
      <c r="I19" s="30">
        <f>SUMIFS('Reçus'!$J$4:$J$103,'Reçus'!$B$4:$B$103,"&gt;="&amp;G19,'Reçus'!$B$4:$B$103,"&lt;="&amp;H19)</f>
        <v/>
      </c>
      <c r="J19" s="13">
        <f>COUNTIFS('Reçus'!$B$4:$B$103,"&gt;="&amp;G19,'Reçus'!$B$4:$B$103,"&lt;="&amp;H19)</f>
        <v/>
      </c>
    </row>
    <row r="20">
      <c r="F20" s="23" t="inlineStr">
        <is>
          <t>Septembre 2026</t>
        </is>
      </c>
      <c r="G20" s="25" t="n">
        <v>46266</v>
      </c>
      <c r="H20" s="25" t="n">
        <v>46295</v>
      </c>
      <c r="I20" s="26">
        <f>SUMIFS('Reçus'!$J$4:$J$103,'Reçus'!$B$4:$B$103,"&gt;="&amp;G20,'Reçus'!$B$4:$B$103,"&lt;="&amp;H20)</f>
        <v/>
      </c>
      <c r="J20" s="4">
        <f>COUNTIFS('Reçus'!$B$4:$B$103,"&gt;="&amp;G20,'Reçus'!$B$4:$B$103,"&lt;="&amp;H20)</f>
        <v/>
      </c>
    </row>
    <row r="21">
      <c r="F21" s="27" t="inlineStr">
        <is>
          <t>Octobre 2026</t>
        </is>
      </c>
      <c r="G21" s="29" t="n">
        <v>46296</v>
      </c>
      <c r="H21" s="29" t="n">
        <v>46326</v>
      </c>
      <c r="I21" s="30">
        <f>SUMIFS('Reçus'!$J$4:$J$103,'Reçus'!$B$4:$B$103,"&gt;="&amp;G21,'Reçus'!$B$4:$B$103,"&lt;="&amp;H21)</f>
        <v/>
      </c>
      <c r="J21" s="13">
        <f>COUNTIFS('Reçus'!$B$4:$B$103,"&gt;="&amp;G21,'Reçus'!$B$4:$B$103,"&lt;="&amp;H21)</f>
        <v/>
      </c>
    </row>
    <row r="22">
      <c r="F22" s="23" t="inlineStr">
        <is>
          <t>Novembre 2026</t>
        </is>
      </c>
      <c r="G22" s="25" t="n">
        <v>46327</v>
      </c>
      <c r="H22" s="25" t="n">
        <v>46356</v>
      </c>
      <c r="I22" s="26">
        <f>SUMIFS('Reçus'!$J$4:$J$103,'Reçus'!$B$4:$B$103,"&gt;="&amp;G22,'Reçus'!$B$4:$B$103,"&lt;="&amp;H22)</f>
        <v/>
      </c>
      <c r="J22" s="4">
        <f>COUNTIFS('Reçus'!$B$4:$B$103,"&gt;="&amp;G22,'Reçus'!$B$4:$B$103,"&lt;="&amp;H22)</f>
        <v/>
      </c>
    </row>
    <row r="23">
      <c r="F23" s="27" t="inlineStr">
        <is>
          <t>Décembre 2026</t>
        </is>
      </c>
      <c r="G23" s="29" t="n">
        <v>46357</v>
      </c>
      <c r="H23" s="29" t="n">
        <v>46387</v>
      </c>
      <c r="I23" s="30">
        <f>SUMIFS('Reçus'!$J$4:$J$103,'Reçus'!$B$4:$B$103,"&gt;="&amp;G23,'Reçus'!$B$4:$B$103,"&lt;="&amp;H23)</f>
        <v/>
      </c>
      <c r="J23" s="13">
        <f>COUNTIFS('Reçus'!$B$4:$B$103,"&gt;="&amp;G23,'Reçus'!$B$4:$B$103,"&lt;="&amp;H23)</f>
        <v/>
      </c>
    </row>
  </sheetData>
  <mergeCells count="1">
    <mergeCell ref="A1:J1"/>
  </mergeCells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29"/>
  <sheetViews>
    <sheetView showGridLines="0" workbookViewId="0">
      <pane ySplit="13" topLeftCell="A14" activePane="bottomLeft" state="frozen"/>
      <selection pane="bottomLeft" activeCell="A1" sqref="A1"/>
    </sheetView>
  </sheetViews>
  <sheetFormatPr baseColWidth="8" defaultRowHeight="15"/>
  <cols>
    <col width="28" customWidth="1" min="1" max="1"/>
    <col width="32" customWidth="1" min="2" max="2"/>
    <col width="8" customWidth="1" min="3" max="3"/>
    <col width="20" customWidth="1" min="4" max="4"/>
    <col width="22" customWidth="1" min="5" max="5"/>
    <col width="12" customWidth="1" min="6" max="6"/>
    <col width="4" customWidth="1" min="7" max="7"/>
    <col width="20" customWidth="1" min="8" max="8"/>
    <col width="18" customWidth="1" min="9" max="9"/>
  </cols>
  <sheetData>
    <row r="1" ht="28" customHeight="1">
      <c r="A1" s="1" t="inlineStr">
        <is>
          <t>Instructions et zone visuelle du reçu</t>
        </is>
      </c>
    </row>
    <row r="2">
      <c r="H2" s="22" t="inlineStr">
        <is>
          <t>Mode de paiement</t>
        </is>
      </c>
      <c r="I2" s="22" t="inlineStr">
        <is>
          <t>Catégorie</t>
        </is>
      </c>
    </row>
    <row r="3">
      <c r="A3" s="31" t="inlineStr">
        <is>
          <t>1. Saisir un paiement</t>
        </is>
      </c>
      <c r="H3" s="23" t="inlineStr">
        <is>
          <t>Virement</t>
        </is>
      </c>
      <c r="I3" s="23" t="inlineStr">
        <is>
          <t>Banque</t>
        </is>
      </c>
    </row>
    <row r="4" ht="32" customHeight="1">
      <c r="A4" s="32" t="inlineStr">
        <is>
          <t>Dans la feuille « Reçus », renseignez les cellules jaunes : date, payeur, coordonnées, objet, montants, mode de paiement, référence et commentaires.</t>
        </is>
      </c>
      <c r="H4" s="27" t="inlineStr">
        <is>
          <t>Carte bancaire</t>
        </is>
      </c>
      <c r="I4" s="27" t="inlineStr">
        <is>
          <t>Électronique</t>
        </is>
      </c>
    </row>
    <row r="5">
      <c r="H5" s="23" t="inlineStr">
        <is>
          <t>Chèque</t>
        </is>
      </c>
      <c r="I5" s="23" t="inlineStr">
        <is>
          <t>Papier</t>
        </is>
      </c>
    </row>
    <row r="6">
      <c r="A6" s="31" t="inlineStr">
        <is>
          <t>2. Éditer et imprimer un reçu</t>
        </is>
      </c>
      <c r="H6" s="27" t="inlineStr">
        <is>
          <t>Espèces</t>
        </is>
      </c>
      <c r="I6" s="27" t="inlineStr">
        <is>
          <t>Numéraire</t>
        </is>
      </c>
    </row>
    <row r="7" ht="32" customHeight="1">
      <c r="A7" s="32" t="inlineStr">
        <is>
          <t>Saisissez le numéro de ligne de la feuille « Reçus » dans la cellule jaune B14. Vérifiez les informations affichées dans la zone ci-dessous, puis imprimez cette zone.</t>
        </is>
      </c>
      <c r="H7" s="23" t="inlineStr">
        <is>
          <t>Prélèvement</t>
        </is>
      </c>
      <c r="I7" s="23" t="inlineStr">
        <is>
          <t>Banque</t>
        </is>
      </c>
    </row>
    <row r="9">
      <c r="A9" s="31" t="inlineStr">
        <is>
          <t>Mentions recommandées</t>
        </is>
      </c>
    </row>
    <row r="10" ht="32" customHeight="1">
      <c r="A10" s="32" t="inlineStr">
        <is>
          <t>Indiquez l'identité du bénéficiaire, l'identité du payeur, la date, le montant, l'objet, le mode de paiement et prévoyez un emplacement de signature.</t>
        </is>
      </c>
    </row>
    <row r="11" ht="32" customHeight="1">
      <c r="A11" s="32" t="inlineStr">
        <is>
          <t>Un reçu de paiement ne remplace pas nécessairement une facture conforme aux obligations françaises. Limitez les données personnelles conservées conformément aux principes RGPD et aux recommandations de la CNIL.</t>
        </is>
      </c>
    </row>
    <row r="13">
      <c r="A13" s="31" t="inlineStr">
        <is>
          <t>Zone visuelle du reçu à imprimer</t>
        </is>
      </c>
    </row>
    <row r="14">
      <c r="A14" s="33" t="inlineStr">
        <is>
          <t>N° de ligne dans Reçus</t>
        </is>
      </c>
      <c r="B14" s="34" t="n">
        <v>4</v>
      </c>
    </row>
    <row r="16">
      <c r="A16" s="3" t="inlineStr">
        <is>
          <t>REÇU DE PAIEMENT</t>
        </is>
      </c>
      <c r="B16" s="35" t="n"/>
      <c r="C16" s="35" t="n"/>
      <c r="D16" s="35" t="n"/>
      <c r="E16" s="35" t="n"/>
      <c r="F16" s="35" t="n"/>
    </row>
    <row r="17">
      <c r="A17" s="36" t="inlineStr">
        <is>
          <t>N° de reçu</t>
        </is>
      </c>
      <c r="B17" s="37">
        <f>IF($B$14="","",IFERROR(INDEX('Reçus'!$A$4:$A$103,$B$14-3),""))</f>
        <v/>
      </c>
      <c r="C17" s="38" t="n"/>
      <c r="D17" s="36" t="inlineStr">
        <is>
          <t>Date de paiement</t>
        </is>
      </c>
      <c r="E17" s="39">
        <f>IF($B$14="","",IFERROR(INDEX('Reçus'!$B$4:$B$103,$B$14-3),""))</f>
        <v/>
      </c>
      <c r="F17" s="38" t="n"/>
    </row>
    <row r="18">
      <c r="A18" s="36" t="inlineStr">
        <is>
          <t>Payeur</t>
        </is>
      </c>
      <c r="B18" s="37">
        <f>IF($B$14="","",IFERROR(INDEX('Reçus'!$C$4:$C$103,$B$14-3),""))</f>
        <v/>
      </c>
      <c r="C18" s="38" t="n"/>
      <c r="D18" s="38" t="n"/>
      <c r="E18" s="38" t="n"/>
      <c r="F18" s="38" t="n"/>
    </row>
    <row r="19">
      <c r="A19" s="36" t="inlineStr">
        <is>
          <t>Adresse</t>
        </is>
      </c>
      <c r="B19" s="37">
        <f>IF($B$14="","",IFERROR(INDEX('Reçus'!$D$4:$D$103,$B$14-3),""))</f>
        <v/>
      </c>
      <c r="C19" s="38" t="n"/>
      <c r="D19" s="38" t="n"/>
      <c r="E19" s="38" t="n"/>
      <c r="F19" s="38" t="n"/>
    </row>
    <row r="20">
      <c r="A20" s="36" t="inlineStr">
        <is>
          <t>Code postal</t>
        </is>
      </c>
      <c r="B20" s="37">
        <f>IF($B$14="","",IFERROR(INDEX('Reçus'!$E$4:$E$103,$B$14-3),""))</f>
        <v/>
      </c>
      <c r="C20" s="38" t="n"/>
      <c r="D20" s="36" t="inlineStr">
        <is>
          <t>Ville</t>
        </is>
      </c>
      <c r="E20" s="37">
        <f>IF($B$14="","",IFERROR(INDEX('Reçus'!$F$4:$F$103,$B$14-3),""))</f>
        <v/>
      </c>
      <c r="F20" s="38" t="n"/>
    </row>
    <row r="21" ht="32" customHeight="1">
      <c r="A21" s="36" t="inlineStr">
        <is>
          <t>Objet du paiement</t>
        </is>
      </c>
      <c r="B21" s="37">
        <f>IF($B$14="","",IFERROR(INDEX('Reçus'!$G$4:$G$103,$B$14-3),""))</f>
        <v/>
      </c>
      <c r="C21" s="38" t="n"/>
      <c r="D21" s="38" t="n"/>
      <c r="E21" s="38" t="n"/>
      <c r="F21" s="38" t="n"/>
    </row>
    <row r="22" ht="32" customHeight="1">
      <c r="A22" s="36" t="inlineStr">
        <is>
          <t>Période concernée</t>
        </is>
      </c>
      <c r="B22" s="37">
        <f>IF($B$14="","",IFERROR(INDEX('Reçus'!$H$4:$H$103,$B$14-3),""))</f>
        <v/>
      </c>
      <c r="C22" s="38" t="n"/>
      <c r="D22" s="38" t="n"/>
      <c r="E22" s="38" t="n"/>
      <c r="F22" s="38" t="n"/>
    </row>
    <row r="23">
      <c r="A23" s="36" t="inlineStr">
        <is>
          <t>Montant dû</t>
        </is>
      </c>
      <c r="B23" s="40">
        <f>IF($B$14="","",IFERROR(INDEX('Reçus'!$I$4:$I$103,$B$14-3),""))</f>
        <v/>
      </c>
      <c r="C23" s="38" t="n"/>
      <c r="D23" s="36" t="inlineStr">
        <is>
          <t>Montant reçu</t>
        </is>
      </c>
      <c r="E23" s="40">
        <f>IF($B$14="","",IFERROR(INDEX('Reçus'!$J$4:$J$103,$B$14-3),""))</f>
        <v/>
      </c>
      <c r="F23" s="38" t="n"/>
    </row>
    <row r="24">
      <c r="A24" s="36" t="inlineStr">
        <is>
          <t>Solde restant</t>
        </is>
      </c>
      <c r="B24" s="40">
        <f>IF($B$14="","",IFERROR(INDEX('Reçus'!$L$4:$L$103,$B$14-3),""))</f>
        <v/>
      </c>
      <c r="C24" s="38" t="n"/>
      <c r="D24" s="36" t="inlineStr">
        <is>
          <t>Mode de paiement</t>
        </is>
      </c>
      <c r="E24" s="37">
        <f>IF($B$14="","",IFERROR(INDEX('Reçus'!$M$4:$M$103,$B$14-3),""))</f>
        <v/>
      </c>
      <c r="F24" s="38" t="n"/>
    </row>
    <row r="25">
      <c r="A25" s="36" t="inlineStr">
        <is>
          <t>Référence du paiement</t>
        </is>
      </c>
      <c r="B25" s="37">
        <f>IF($B$14="","",IFERROR(INDEX('Reçus'!$N$4:$N$103,$B$14-3),""))</f>
        <v/>
      </c>
      <c r="C25" s="38" t="n"/>
      <c r="D25" s="38" t="n"/>
      <c r="E25" s="38" t="n"/>
      <c r="F25" s="38" t="n"/>
    </row>
    <row r="27" ht="32" customHeight="1">
      <c r="A27" s="36" t="inlineStr">
        <is>
          <t>Déclaration</t>
        </is>
      </c>
      <c r="B27" s="37" t="inlineStr">
        <is>
          <t>Le bénéficiaire atteste avoir reçu le montant indiqué ci-dessus au titre de l'objet mentionné.</t>
        </is>
      </c>
      <c r="C27" s="41" t="n"/>
      <c r="D27" s="41" t="n"/>
      <c r="E27" s="41" t="n"/>
      <c r="F27" s="41" t="n"/>
    </row>
    <row r="29">
      <c r="A29" s="42" t="inlineStr">
        <is>
          <t>Signature du bénéficiaire</t>
        </is>
      </c>
      <c r="B29" s="38" t="n"/>
      <c r="C29" s="38" t="n"/>
      <c r="D29" s="38" t="n"/>
      <c r="E29" s="38" t="n"/>
      <c r="F29" s="38" t="n"/>
    </row>
  </sheetData>
  <mergeCells count="1">
    <mergeCell ref="A1:I1"/>
  </mergeCells>
  <dataValidations count="1">
    <dataValidation sqref="B14" showErrorMessage="1" showInputMessage="1" allowBlank="0" type="whole" operator="between">
      <formula1>4</formula1>
      <formula2>103</formula2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2026-09-07T08:14:02Z</dcterms:created>
  <dcterms:modified xmlns:dcterms="http://purl.org/dc/terms/" xmlns:xsi="http://www.w3.org/2001/XMLSchema-instance" xsi:type="dcterms:W3CDTF">2026-09-07T08:14:02Z</dcterms:modified>
</cp:coreProperties>
</file>