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rochement" sheetId="1" state="visible" r:id="rId1"/>
    <sheet xmlns:r="http://schemas.openxmlformats.org/officeDocument/2006/relationships" name="Relevé bancair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'Rapprochement'!$A$2:$L$102</definedName>
    <definedName name="_xlnm._FilterDatabase" localSheetId="1" hidden="1">'Relevé bancaire'!$A$2:$F$102</definedName>
    <definedName name="_xlnm._FilterDatabase" localSheetId="3" hidden="1">'Mode d''emploi'!$A$3:$D$11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&quot; €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'Synthèse'!$D$5:$D$7</f>
            </numRef>
          </cat>
          <val>
            <numRef>
              <f>'Synthèse'!$E$5:$E$7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Montants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'Synthèse'!I4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'Synthèse'!$H$5:$H$13</f>
            </numRef>
          </cat>
          <val>
            <numRef>
              <f>'Synthèse'!$I$5:$I$13</f>
            </numRef>
          </val>
        </ser>
        <ser>
          <idx val="1"/>
          <order val="1"/>
          <tx>
            <strRef>
              <f>'Synthèse'!J4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'Synthèse'!$H$5:$H$13</f>
            </numRef>
          </cat>
          <val>
            <numRef>
              <f>'Synthèse'!$J$5:$J$13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3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4A2AA5"/>
    <outlinePr summaryBelow="1" summaryRight="1"/>
    <pageSetUpPr/>
  </sheetPr>
  <dimension ref="A1:L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31" customWidth="1" min="3" max="3"/>
    <col width="18" customWidth="1" min="4" max="4"/>
    <col width="21" customWidth="1" min="5" max="5"/>
    <col width="18" customWidth="1" min="6" max="6"/>
    <col width="14" customWidth="1" min="7" max="7"/>
    <col width="31" customWidth="1" min="8" max="8"/>
    <col width="20" customWidth="1" min="9" max="9"/>
    <col width="15" customWidth="1" min="10" max="10"/>
    <col width="20" customWidth="1" min="11" max="11"/>
    <col width="36" customWidth="1" min="12" max="12"/>
  </cols>
  <sheetData>
    <row r="1" ht="28" customHeight="1">
      <c r="A1" s="1" t="inlineStr">
        <is>
          <t>Rapprochement bancaire</t>
        </is>
      </c>
    </row>
    <row r="2" ht="34" customHeight="1">
      <c r="A2" s="2" t="inlineStr">
        <is>
          <t>Référence comptable</t>
        </is>
      </c>
      <c r="B2" s="2" t="inlineStr">
        <is>
          <t>Date comptable</t>
        </is>
      </c>
      <c r="C2" s="2" t="inlineStr">
        <is>
          <t>Libellé comptable</t>
        </is>
      </c>
      <c r="D2" s="2" t="inlineStr">
        <is>
          <t>Catégorie</t>
        </is>
      </c>
      <c r="E2" s="2" t="inlineStr">
        <is>
          <t>Montant comptable (€)</t>
        </is>
      </c>
      <c r="F2" s="2" t="inlineStr">
        <is>
          <t>Référence bancaire</t>
        </is>
      </c>
      <c r="G2" s="2" t="inlineStr">
        <is>
          <t>Date bancaire</t>
        </is>
      </c>
      <c r="H2" s="2" t="inlineStr">
        <is>
          <t>Libellé bancaire</t>
        </is>
      </c>
      <c r="I2" s="2" t="inlineStr">
        <is>
          <t>Montant bancaire (€)</t>
        </is>
      </c>
      <c r="J2" s="2" t="inlineStr">
        <is>
          <t>Écart (€)</t>
        </is>
      </c>
      <c r="K2" s="2" t="inlineStr">
        <is>
          <t>Statut</t>
        </is>
      </c>
      <c r="L2" s="2" t="inlineStr">
        <is>
          <t>Commentaire</t>
        </is>
      </c>
    </row>
    <row r="3">
      <c r="A3" s="3" t="inlineStr">
        <is>
          <t>AC-26001</t>
        </is>
      </c>
      <c r="B3" s="4" t="n">
        <v>46267</v>
      </c>
      <c r="C3" s="3" t="inlineStr">
        <is>
          <t>Fournisseur BureauPlus, Paris</t>
        </is>
      </c>
      <c r="D3" s="3" t="inlineStr">
        <is>
          <t>Fournisseur</t>
        </is>
      </c>
      <c r="E3" s="5" t="n">
        <v>1248</v>
      </c>
      <c r="F3" s="6">
        <f>IF($A3="","",IFERROR(VLOOKUP($A3,'Relevé bancaire'!$A$3:$F$102,1,FALSE),""))</f>
        <v/>
      </c>
      <c r="G3" s="7">
        <f>IF($A3="","",IFERROR(VLOOKUP($A3,'Relevé bancaire'!$A$3:$F$102,2,FALSE),""))</f>
        <v/>
      </c>
      <c r="H3" s="6">
        <f>IF($A3="","",IFERROR(VLOOKUP($A3,'Relevé bancaire'!$A$3:$F$102,3,FALSE),""))</f>
        <v/>
      </c>
      <c r="I3" s="8">
        <f>IF($A3="","",IFERROR(VLOOKUP($A3,'Relevé bancaire'!$A$3:$F$102,4,FALSE),0))</f>
        <v/>
      </c>
      <c r="J3" s="8">
        <f>IF($A3="","",$E3-$I3)</f>
        <v/>
      </c>
      <c r="K3" s="9">
        <f>IF($A3="","",IF($F3="","Non trouvé",IF(AND($J3&gt;-0.01,$J3&lt;0.01),"Rapproché","Écart de montant")))</f>
        <v/>
      </c>
      <c r="L3" s="10" t="inlineStr">
        <is>
          <t>Règlement fournisseur conforme</t>
        </is>
      </c>
    </row>
    <row r="4">
      <c r="A4" s="3" t="inlineStr">
        <is>
          <t>AC-26002</t>
        </is>
      </c>
      <c r="B4" s="4" t="n">
        <v>46268</v>
      </c>
      <c r="C4" s="3" t="inlineStr">
        <is>
          <t>Client Dupont, Lyon</t>
        </is>
      </c>
      <c r="D4" s="3" t="inlineStr">
        <is>
          <t>Client</t>
        </is>
      </c>
      <c r="E4" s="5" t="n">
        <v>-2850</v>
      </c>
      <c r="F4" s="11">
        <f>IF($A4="","",IFERROR(VLOOKUP($A4,'Relevé bancaire'!$A$3:$F$102,1,FALSE),""))</f>
        <v/>
      </c>
      <c r="G4" s="12">
        <f>IF($A4="","",IFERROR(VLOOKUP($A4,'Relevé bancaire'!$A$3:$F$102,2,FALSE),""))</f>
        <v/>
      </c>
      <c r="H4" s="11">
        <f>IF($A4="","",IFERROR(VLOOKUP($A4,'Relevé bancaire'!$A$3:$F$102,3,FALSE),""))</f>
        <v/>
      </c>
      <c r="I4" s="13">
        <f>IF($A4="","",IFERROR(VLOOKUP($A4,'Relevé bancaire'!$A$3:$F$102,4,FALSE),0))</f>
        <v/>
      </c>
      <c r="J4" s="13">
        <f>IF($A4="","",$E4-$I4)</f>
        <v/>
      </c>
      <c r="K4" s="14">
        <f>IF($A4="","",IF($F4="","Non trouvé",IF(AND($J4&gt;-0.01,$J4&lt;0.01),"Rapproché","Écart de montant")))</f>
        <v/>
      </c>
      <c r="L4" s="10" t="inlineStr">
        <is>
          <t>Encaissement client confirmé</t>
        </is>
      </c>
    </row>
    <row r="5">
      <c r="A5" s="3" t="inlineStr">
        <is>
          <t>AC-26003</t>
        </is>
      </c>
      <c r="B5" s="4" t="n">
        <v>46269</v>
      </c>
      <c r="C5" s="3" t="inlineStr">
        <is>
          <t>Abonnement logiciel, Nantes</t>
        </is>
      </c>
      <c r="D5" s="3" t="inlineStr">
        <is>
          <t>Abonnement</t>
        </is>
      </c>
      <c r="E5" s="5" t="n">
        <v>89</v>
      </c>
      <c r="F5" s="6">
        <f>IF($A5="","",IFERROR(VLOOKUP($A5,'Relevé bancaire'!$A$3:$F$102,1,FALSE),""))</f>
        <v/>
      </c>
      <c r="G5" s="7">
        <f>IF($A5="","",IFERROR(VLOOKUP($A5,'Relevé bancaire'!$A$3:$F$102,2,FALSE),""))</f>
        <v/>
      </c>
      <c r="H5" s="6">
        <f>IF($A5="","",IFERROR(VLOOKUP($A5,'Relevé bancaire'!$A$3:$F$102,3,FALSE),""))</f>
        <v/>
      </c>
      <c r="I5" s="8">
        <f>IF($A5="","",IFERROR(VLOOKUP($A5,'Relevé bancaire'!$A$3:$F$102,4,FALSE),0))</f>
        <v/>
      </c>
      <c r="J5" s="8">
        <f>IF($A5="","",$E5-$I5)</f>
        <v/>
      </c>
      <c r="K5" s="9">
        <f>IF($A5="","",IF($F5="","Non trouvé",IF(AND($J5&gt;-0.01,$J5&lt;0.01),"Rapproché","Écart de montant")))</f>
        <v/>
      </c>
      <c r="L5" s="10" t="inlineStr">
        <is>
          <t>Prélèvement mensuel validé</t>
        </is>
      </c>
    </row>
    <row r="6">
      <c r="A6" s="3" t="inlineStr">
        <is>
          <t>AC-26004</t>
        </is>
      </c>
      <c r="B6" s="4" t="n">
        <v>46270</v>
      </c>
      <c r="C6" s="3" t="inlineStr">
        <is>
          <t>URSSAF, Marseille</t>
        </is>
      </c>
      <c r="D6" s="3" t="inlineStr">
        <is>
          <t>URSSAF</t>
        </is>
      </c>
      <c r="E6" s="5" t="n">
        <v>1420</v>
      </c>
      <c r="F6" s="11">
        <f>IF($A6="","",IFERROR(VLOOKUP($A6,'Relevé bancaire'!$A$3:$F$102,1,FALSE),""))</f>
        <v/>
      </c>
      <c r="G6" s="12">
        <f>IF($A6="","",IFERROR(VLOOKUP($A6,'Relevé bancaire'!$A$3:$F$102,2,FALSE),""))</f>
        <v/>
      </c>
      <c r="H6" s="11">
        <f>IF($A6="","",IFERROR(VLOOKUP($A6,'Relevé bancaire'!$A$3:$F$102,3,FALSE),""))</f>
        <v/>
      </c>
      <c r="I6" s="13">
        <f>IF($A6="","",IFERROR(VLOOKUP($A6,'Relevé bancaire'!$A$3:$F$102,4,FALSE),0))</f>
        <v/>
      </c>
      <c r="J6" s="13">
        <f>IF($A6="","",$E6-$I6)</f>
        <v/>
      </c>
      <c r="K6" s="14">
        <f>IF($A6="","",IF($F6="","Non trouvé",IF(AND($J6&gt;-0.01,$J6&lt;0.01),"Rapproché","Écart de montant")))</f>
        <v/>
      </c>
      <c r="L6" s="10" t="inlineStr">
        <is>
          <t>Déclaration sociale réglée</t>
        </is>
      </c>
    </row>
    <row r="7">
      <c r="A7" s="3" t="inlineStr">
        <is>
          <t>AC-26005</t>
        </is>
      </c>
      <c r="B7" s="4" t="n">
        <v>46271</v>
      </c>
      <c r="C7" s="3" t="inlineStr">
        <is>
          <t>Loyer, Toulouse</t>
        </is>
      </c>
      <c r="D7" s="3" t="inlineStr">
        <is>
          <t>Loyer</t>
        </is>
      </c>
      <c r="E7" s="5" t="n">
        <v>1950</v>
      </c>
      <c r="F7" s="6">
        <f>IF($A7="","",IFERROR(VLOOKUP($A7,'Relevé bancaire'!$A$3:$F$102,1,FALSE),""))</f>
        <v/>
      </c>
      <c r="G7" s="7">
        <f>IF($A7="","",IFERROR(VLOOKUP($A7,'Relevé bancaire'!$A$3:$F$102,2,FALSE),""))</f>
        <v/>
      </c>
      <c r="H7" s="6">
        <f>IF($A7="","",IFERROR(VLOOKUP($A7,'Relevé bancaire'!$A$3:$F$102,3,FALSE),""))</f>
        <v/>
      </c>
      <c r="I7" s="8">
        <f>IF($A7="","",IFERROR(VLOOKUP($A7,'Relevé bancaire'!$A$3:$F$102,4,FALSE),0))</f>
        <v/>
      </c>
      <c r="J7" s="8">
        <f>IF($A7="","",$E7-$I7)</f>
        <v/>
      </c>
      <c r="K7" s="9">
        <f>IF($A7="","",IF($F7="","Non trouvé",IF(AND($J7&gt;-0.01,$J7&lt;0.01),"Rapproché","Écart de montant")))</f>
        <v/>
      </c>
      <c r="L7" s="10" t="inlineStr">
        <is>
          <t>Échéance locative conforme</t>
        </is>
      </c>
    </row>
    <row r="8">
      <c r="A8" s="3" t="inlineStr">
        <is>
          <t>AC-26006</t>
        </is>
      </c>
      <c r="B8" s="4" t="n">
        <v>46272</v>
      </c>
      <c r="C8" s="3" t="inlineStr">
        <is>
          <t>Client Martin, Bordeaux</t>
        </is>
      </c>
      <c r="D8" s="3" t="inlineStr">
        <is>
          <t>Client</t>
        </is>
      </c>
      <c r="E8" s="5" t="n">
        <v>-1680</v>
      </c>
      <c r="F8" s="11">
        <f>IF($A8="","",IFERROR(VLOOKUP($A8,'Relevé bancaire'!$A$3:$F$102,1,FALSE),""))</f>
        <v/>
      </c>
      <c r="G8" s="12">
        <f>IF($A8="","",IFERROR(VLOOKUP($A8,'Relevé bancaire'!$A$3:$F$102,2,FALSE),""))</f>
        <v/>
      </c>
      <c r="H8" s="11">
        <f>IF($A8="","",IFERROR(VLOOKUP($A8,'Relevé bancaire'!$A$3:$F$102,3,FALSE),""))</f>
        <v/>
      </c>
      <c r="I8" s="13">
        <f>IF($A8="","",IFERROR(VLOOKUP($A8,'Relevé bancaire'!$A$3:$F$102,4,FALSE),0))</f>
        <v/>
      </c>
      <c r="J8" s="13">
        <f>IF($A8="","",$E8-$I8)</f>
        <v/>
      </c>
      <c r="K8" s="14">
        <f>IF($A8="","",IF($F8="","Non trouvé",IF(AND($J8&gt;-0.01,$J8&lt;0.01),"Rapproché","Écart de montant")))</f>
        <v/>
      </c>
      <c r="L8" s="10" t="inlineStr">
        <is>
          <t>Encaissement client confirmé</t>
        </is>
      </c>
    </row>
    <row r="9">
      <c r="A9" s="3" t="inlineStr">
        <is>
          <t>AC-26007</t>
        </is>
      </c>
      <c r="B9" s="4" t="n">
        <v>46273</v>
      </c>
      <c r="C9" s="3" t="inlineStr">
        <is>
          <t>Frais bancaires, Lille</t>
        </is>
      </c>
      <c r="D9" s="3" t="inlineStr">
        <is>
          <t>Frais bancaires</t>
        </is>
      </c>
      <c r="E9" s="5" t="n">
        <v>18.5</v>
      </c>
      <c r="F9" s="6">
        <f>IF($A9="","",IFERROR(VLOOKUP($A9,'Relevé bancaire'!$A$3:$F$102,1,FALSE),""))</f>
        <v/>
      </c>
      <c r="G9" s="7">
        <f>IF($A9="","",IFERROR(VLOOKUP($A9,'Relevé bancaire'!$A$3:$F$102,2,FALSE),""))</f>
        <v/>
      </c>
      <c r="H9" s="6">
        <f>IF($A9="","",IFERROR(VLOOKUP($A9,'Relevé bancaire'!$A$3:$F$102,3,FALSE),""))</f>
        <v/>
      </c>
      <c r="I9" s="8">
        <f>IF($A9="","",IFERROR(VLOOKUP($A9,'Relevé bancaire'!$A$3:$F$102,4,FALSE),0))</f>
        <v/>
      </c>
      <c r="J9" s="8">
        <f>IF($A9="","",$E9-$I9)</f>
        <v/>
      </c>
      <c r="K9" s="9">
        <f>IF($A9="","",IF($F9="","Non trouvé",IF(AND($J9&gt;-0.01,$J9&lt;0.01),"Rapproché","Écart de montant")))</f>
        <v/>
      </c>
      <c r="L9" s="10" t="inlineStr">
        <is>
          <t>Frais relevés sur la banque</t>
        </is>
      </c>
    </row>
    <row r="10">
      <c r="A10" s="3" t="inlineStr">
        <is>
          <t>AC-26008</t>
        </is>
      </c>
      <c r="B10" s="4" t="n">
        <v>46274</v>
      </c>
      <c r="C10" s="3" t="inlineStr">
        <is>
          <t>Salaires, Rennes</t>
        </is>
      </c>
      <c r="D10" s="3" t="inlineStr">
        <is>
          <t>Salaires</t>
        </is>
      </c>
      <c r="E10" s="5" t="n">
        <v>4320</v>
      </c>
      <c r="F10" s="11">
        <f>IF($A10="","",IFERROR(VLOOKUP($A10,'Relevé bancaire'!$A$3:$F$102,1,FALSE),""))</f>
        <v/>
      </c>
      <c r="G10" s="12">
        <f>IF($A10="","",IFERROR(VLOOKUP($A10,'Relevé bancaire'!$A$3:$F$102,2,FALSE),""))</f>
        <v/>
      </c>
      <c r="H10" s="11">
        <f>IF($A10="","",IFERROR(VLOOKUP($A10,'Relevé bancaire'!$A$3:$F$102,3,FALSE),""))</f>
        <v/>
      </c>
      <c r="I10" s="13">
        <f>IF($A10="","",IFERROR(VLOOKUP($A10,'Relevé bancaire'!$A$3:$F$102,4,FALSE),0))</f>
        <v/>
      </c>
      <c r="J10" s="13">
        <f>IF($A10="","",$E10-$I10)</f>
        <v/>
      </c>
      <c r="K10" s="14">
        <f>IF($A10="","",IF($F10="","Non trouvé",IF(AND($J10&gt;-0.01,$J10&lt;0.01),"Rapproché","Écart de montant")))</f>
        <v/>
      </c>
      <c r="L10" s="10" t="inlineStr">
        <is>
          <t>Virements de paie validés</t>
        </is>
      </c>
    </row>
    <row r="11">
      <c r="A11" s="3" t="inlineStr">
        <is>
          <t>AC-26009</t>
        </is>
      </c>
      <c r="B11" s="4" t="n">
        <v>46275</v>
      </c>
      <c r="C11" s="3" t="inlineStr">
        <is>
          <t>Fournisseur LogiPro, Strasbourg</t>
        </is>
      </c>
      <c r="D11" s="3" t="inlineStr">
        <is>
          <t>Fournisseur</t>
        </is>
      </c>
      <c r="E11" s="5" t="n">
        <v>735</v>
      </c>
      <c r="F11" s="6">
        <f>IF($A11="","",IFERROR(VLOOKUP($A11,'Relevé bancaire'!$A$3:$F$102,1,FALSE),""))</f>
        <v/>
      </c>
      <c r="G11" s="7">
        <f>IF($A11="","",IFERROR(VLOOKUP($A11,'Relevé bancaire'!$A$3:$F$102,2,FALSE),""))</f>
        <v/>
      </c>
      <c r="H11" s="6">
        <f>IF($A11="","",IFERROR(VLOOKUP($A11,'Relevé bancaire'!$A$3:$F$102,3,FALSE),""))</f>
        <v/>
      </c>
      <c r="I11" s="8">
        <f>IF($A11="","",IFERROR(VLOOKUP($A11,'Relevé bancaire'!$A$3:$F$102,4,FALSE),0))</f>
        <v/>
      </c>
      <c r="J11" s="8">
        <f>IF($A11="","",$E11-$I11)</f>
        <v/>
      </c>
      <c r="K11" s="9">
        <f>IF($A11="","",IF($F11="","Non trouvé",IF(AND($J11&gt;-0.01,$J11&lt;0.01),"Rapproché","Écart de montant")))</f>
        <v/>
      </c>
      <c r="L11" s="10" t="inlineStr">
        <is>
          <t>Facture fournisseur réglée</t>
        </is>
      </c>
    </row>
    <row r="12">
      <c r="A12" s="3" t="inlineStr">
        <is>
          <t>AC-26010</t>
        </is>
      </c>
      <c r="B12" s="4" t="n">
        <v>46275</v>
      </c>
      <c r="C12" s="3" t="inlineStr">
        <is>
          <t>Assurance professionnelle, Nice</t>
        </is>
      </c>
      <c r="D12" s="3" t="inlineStr">
        <is>
          <t>Assurance</t>
        </is>
      </c>
      <c r="E12" s="5" t="n">
        <v>420</v>
      </c>
      <c r="F12" s="11">
        <f>IF($A12="","",IFERROR(VLOOKUP($A12,'Relevé bancaire'!$A$3:$F$102,1,FALSE),""))</f>
        <v/>
      </c>
      <c r="G12" s="12">
        <f>IF($A12="","",IFERROR(VLOOKUP($A12,'Relevé bancaire'!$A$3:$F$102,2,FALSE),""))</f>
        <v/>
      </c>
      <c r="H12" s="11">
        <f>IF($A12="","",IFERROR(VLOOKUP($A12,'Relevé bancaire'!$A$3:$F$102,3,FALSE),""))</f>
        <v/>
      </c>
      <c r="I12" s="13">
        <f>IF($A12="","",IFERROR(VLOOKUP($A12,'Relevé bancaire'!$A$3:$F$102,4,FALSE),0))</f>
        <v/>
      </c>
      <c r="J12" s="13">
        <f>IF($A12="","",$E12-$I12)</f>
        <v/>
      </c>
      <c r="K12" s="14">
        <f>IF($A12="","",IF($F12="","Non trouvé",IF(AND($J12&gt;-0.01,$J12&lt;0.01),"Rapproché","Écart de montant")))</f>
        <v/>
      </c>
      <c r="L12" s="10" t="inlineStr">
        <is>
          <t>Vérifier le relevé ou saisir l'opération bancaire</t>
        </is>
      </c>
    </row>
    <row r="13">
      <c r="A13" s="3" t="n"/>
      <c r="B13" s="4" t="n"/>
      <c r="C13" s="3" t="n"/>
      <c r="D13" s="3" t="n"/>
      <c r="E13" s="5" t="n"/>
      <c r="F13" s="6">
        <f>IF($A13="","",IFERROR(VLOOKUP($A13,'Relevé bancaire'!$A$3:$F$102,1,FALSE),""))</f>
        <v/>
      </c>
      <c r="G13" s="7">
        <f>IF($A13="","",IFERROR(VLOOKUP($A13,'Relevé bancaire'!$A$3:$F$102,2,FALSE),""))</f>
        <v/>
      </c>
      <c r="H13" s="6">
        <f>IF($A13="","",IFERROR(VLOOKUP($A13,'Relevé bancaire'!$A$3:$F$102,3,FALSE),""))</f>
        <v/>
      </c>
      <c r="I13" s="8">
        <f>IF($A13="","",IFERROR(VLOOKUP($A13,'Relevé bancaire'!$A$3:$F$102,4,FALSE),0))</f>
        <v/>
      </c>
      <c r="J13" s="8">
        <f>IF($A13="","",$E13-$I13)</f>
        <v/>
      </c>
      <c r="K13" s="9">
        <f>IF($A13="","",IF($F13="","Non trouvé",IF(AND($J13&gt;-0.01,$J13&lt;0.01),"Rapproché","Écart de montant")))</f>
        <v/>
      </c>
      <c r="L13" s="10" t="n"/>
    </row>
    <row r="14">
      <c r="A14" s="3" t="n"/>
      <c r="B14" s="4" t="n"/>
      <c r="C14" s="3" t="n"/>
      <c r="D14" s="3" t="n"/>
      <c r="E14" s="5" t="n"/>
      <c r="F14" s="11">
        <f>IF($A14="","",IFERROR(VLOOKUP($A14,'Relevé bancaire'!$A$3:$F$102,1,FALSE),""))</f>
        <v/>
      </c>
      <c r="G14" s="12">
        <f>IF($A14="","",IFERROR(VLOOKUP($A14,'Relevé bancaire'!$A$3:$F$102,2,FALSE),""))</f>
        <v/>
      </c>
      <c r="H14" s="11">
        <f>IF($A14="","",IFERROR(VLOOKUP($A14,'Relevé bancaire'!$A$3:$F$102,3,FALSE),""))</f>
        <v/>
      </c>
      <c r="I14" s="13">
        <f>IF($A14="","",IFERROR(VLOOKUP($A14,'Relevé bancaire'!$A$3:$F$102,4,FALSE),0))</f>
        <v/>
      </c>
      <c r="J14" s="13">
        <f>IF($A14="","",$E14-$I14)</f>
        <v/>
      </c>
      <c r="K14" s="14">
        <f>IF($A14="","",IF($F14="","Non trouvé",IF(AND($J14&gt;-0.01,$J14&lt;0.01),"Rapproché","Écart de montant")))</f>
        <v/>
      </c>
      <c r="L14" s="10" t="n"/>
    </row>
    <row r="15">
      <c r="A15" s="3" t="n"/>
      <c r="B15" s="4" t="n"/>
      <c r="C15" s="3" t="n"/>
      <c r="D15" s="3" t="n"/>
      <c r="E15" s="5" t="n"/>
      <c r="F15" s="6">
        <f>IF($A15="","",IFERROR(VLOOKUP($A15,'Relevé bancaire'!$A$3:$F$102,1,FALSE),""))</f>
        <v/>
      </c>
      <c r="G15" s="7">
        <f>IF($A15="","",IFERROR(VLOOKUP($A15,'Relevé bancaire'!$A$3:$F$102,2,FALSE),""))</f>
        <v/>
      </c>
      <c r="H15" s="6">
        <f>IF($A15="","",IFERROR(VLOOKUP($A15,'Relevé bancaire'!$A$3:$F$102,3,FALSE),""))</f>
        <v/>
      </c>
      <c r="I15" s="8">
        <f>IF($A15="","",IFERROR(VLOOKUP($A15,'Relevé bancaire'!$A$3:$F$102,4,FALSE),0))</f>
        <v/>
      </c>
      <c r="J15" s="8">
        <f>IF($A15="","",$E15-$I15)</f>
        <v/>
      </c>
      <c r="K15" s="9">
        <f>IF($A15="","",IF($F15="","Non trouvé",IF(AND($J15&gt;-0.01,$J15&lt;0.01),"Rapproché","Écart de montant")))</f>
        <v/>
      </c>
      <c r="L15" s="10" t="n"/>
    </row>
    <row r="16">
      <c r="A16" s="3" t="n"/>
      <c r="B16" s="4" t="n"/>
      <c r="C16" s="3" t="n"/>
      <c r="D16" s="3" t="n"/>
      <c r="E16" s="5" t="n"/>
      <c r="F16" s="11">
        <f>IF($A16="","",IFERROR(VLOOKUP($A16,'Relevé bancaire'!$A$3:$F$102,1,FALSE),""))</f>
        <v/>
      </c>
      <c r="G16" s="12">
        <f>IF($A16="","",IFERROR(VLOOKUP($A16,'Relevé bancaire'!$A$3:$F$102,2,FALSE),""))</f>
        <v/>
      </c>
      <c r="H16" s="11">
        <f>IF($A16="","",IFERROR(VLOOKUP($A16,'Relevé bancaire'!$A$3:$F$102,3,FALSE),""))</f>
        <v/>
      </c>
      <c r="I16" s="13">
        <f>IF($A16="","",IFERROR(VLOOKUP($A16,'Relevé bancaire'!$A$3:$F$102,4,FALSE),0))</f>
        <v/>
      </c>
      <c r="J16" s="13">
        <f>IF($A16="","",$E16-$I16)</f>
        <v/>
      </c>
      <c r="K16" s="14">
        <f>IF($A16="","",IF($F16="","Non trouvé",IF(AND($J16&gt;-0.01,$J16&lt;0.01),"Rapproché","Écart de montant")))</f>
        <v/>
      </c>
      <c r="L16" s="10" t="n"/>
    </row>
    <row r="17">
      <c r="A17" s="3" t="n"/>
      <c r="B17" s="4" t="n"/>
      <c r="C17" s="3" t="n"/>
      <c r="D17" s="3" t="n"/>
      <c r="E17" s="5" t="n"/>
      <c r="F17" s="6">
        <f>IF($A17="","",IFERROR(VLOOKUP($A17,'Relevé bancaire'!$A$3:$F$102,1,FALSE),""))</f>
        <v/>
      </c>
      <c r="G17" s="7">
        <f>IF($A17="","",IFERROR(VLOOKUP($A17,'Relevé bancaire'!$A$3:$F$102,2,FALSE),""))</f>
        <v/>
      </c>
      <c r="H17" s="6">
        <f>IF($A17="","",IFERROR(VLOOKUP($A17,'Relevé bancaire'!$A$3:$F$102,3,FALSE),""))</f>
        <v/>
      </c>
      <c r="I17" s="8">
        <f>IF($A17="","",IFERROR(VLOOKUP($A17,'Relevé bancaire'!$A$3:$F$102,4,FALSE),0))</f>
        <v/>
      </c>
      <c r="J17" s="8">
        <f>IF($A17="","",$E17-$I17)</f>
        <v/>
      </c>
      <c r="K17" s="9">
        <f>IF($A17="","",IF($F17="","Non trouvé",IF(AND($J17&gt;-0.01,$J17&lt;0.01),"Rapproché","Écart de montant")))</f>
        <v/>
      </c>
      <c r="L17" s="10" t="n"/>
    </row>
    <row r="18">
      <c r="A18" s="3" t="n"/>
      <c r="B18" s="4" t="n"/>
      <c r="C18" s="3" t="n"/>
      <c r="D18" s="3" t="n"/>
      <c r="E18" s="5" t="n"/>
      <c r="F18" s="11">
        <f>IF($A18="","",IFERROR(VLOOKUP($A18,'Relevé bancaire'!$A$3:$F$102,1,FALSE),""))</f>
        <v/>
      </c>
      <c r="G18" s="12">
        <f>IF($A18="","",IFERROR(VLOOKUP($A18,'Relevé bancaire'!$A$3:$F$102,2,FALSE),""))</f>
        <v/>
      </c>
      <c r="H18" s="11">
        <f>IF($A18="","",IFERROR(VLOOKUP($A18,'Relevé bancaire'!$A$3:$F$102,3,FALSE),""))</f>
        <v/>
      </c>
      <c r="I18" s="13">
        <f>IF($A18="","",IFERROR(VLOOKUP($A18,'Relevé bancaire'!$A$3:$F$102,4,FALSE),0))</f>
        <v/>
      </c>
      <c r="J18" s="13">
        <f>IF($A18="","",$E18-$I18)</f>
        <v/>
      </c>
      <c r="K18" s="14">
        <f>IF($A18="","",IF($F18="","Non trouvé",IF(AND($J18&gt;-0.01,$J18&lt;0.01),"Rapproché","Écart de montant")))</f>
        <v/>
      </c>
      <c r="L18" s="10" t="n"/>
    </row>
    <row r="19">
      <c r="A19" s="3" t="n"/>
      <c r="B19" s="4" t="n"/>
      <c r="C19" s="3" t="n"/>
      <c r="D19" s="3" t="n"/>
      <c r="E19" s="5" t="n"/>
      <c r="F19" s="6">
        <f>IF($A19="","",IFERROR(VLOOKUP($A19,'Relevé bancaire'!$A$3:$F$102,1,FALSE),""))</f>
        <v/>
      </c>
      <c r="G19" s="7">
        <f>IF($A19="","",IFERROR(VLOOKUP($A19,'Relevé bancaire'!$A$3:$F$102,2,FALSE),""))</f>
        <v/>
      </c>
      <c r="H19" s="6">
        <f>IF($A19="","",IFERROR(VLOOKUP($A19,'Relevé bancaire'!$A$3:$F$102,3,FALSE),""))</f>
        <v/>
      </c>
      <c r="I19" s="8">
        <f>IF($A19="","",IFERROR(VLOOKUP($A19,'Relevé bancaire'!$A$3:$F$102,4,FALSE),0))</f>
        <v/>
      </c>
      <c r="J19" s="8">
        <f>IF($A19="","",$E19-$I19)</f>
        <v/>
      </c>
      <c r="K19" s="9">
        <f>IF($A19="","",IF($F19="","Non trouvé",IF(AND($J19&gt;-0.01,$J19&lt;0.01),"Rapproché","Écart de montant")))</f>
        <v/>
      </c>
      <c r="L19" s="10" t="n"/>
    </row>
    <row r="20">
      <c r="A20" s="3" t="n"/>
      <c r="B20" s="4" t="n"/>
      <c r="C20" s="3" t="n"/>
      <c r="D20" s="3" t="n"/>
      <c r="E20" s="5" t="n"/>
      <c r="F20" s="11">
        <f>IF($A20="","",IFERROR(VLOOKUP($A20,'Relevé bancaire'!$A$3:$F$102,1,FALSE),""))</f>
        <v/>
      </c>
      <c r="G20" s="12">
        <f>IF($A20="","",IFERROR(VLOOKUP($A20,'Relevé bancaire'!$A$3:$F$102,2,FALSE),""))</f>
        <v/>
      </c>
      <c r="H20" s="11">
        <f>IF($A20="","",IFERROR(VLOOKUP($A20,'Relevé bancaire'!$A$3:$F$102,3,FALSE),""))</f>
        <v/>
      </c>
      <c r="I20" s="13">
        <f>IF($A20="","",IFERROR(VLOOKUP($A20,'Relevé bancaire'!$A$3:$F$102,4,FALSE),0))</f>
        <v/>
      </c>
      <c r="J20" s="13">
        <f>IF($A20="","",$E20-$I20)</f>
        <v/>
      </c>
      <c r="K20" s="14">
        <f>IF($A20="","",IF($F20="","Non trouvé",IF(AND($J20&gt;-0.01,$J20&lt;0.01),"Rapproché","Écart de montant")))</f>
        <v/>
      </c>
      <c r="L20" s="10" t="n"/>
    </row>
    <row r="21">
      <c r="A21" s="3" t="n"/>
      <c r="B21" s="4" t="n"/>
      <c r="C21" s="3" t="n"/>
      <c r="D21" s="3" t="n"/>
      <c r="E21" s="5" t="n"/>
      <c r="F21" s="6">
        <f>IF($A21="","",IFERROR(VLOOKUP($A21,'Relevé bancaire'!$A$3:$F$102,1,FALSE),""))</f>
        <v/>
      </c>
      <c r="G21" s="7">
        <f>IF($A21="","",IFERROR(VLOOKUP($A21,'Relevé bancaire'!$A$3:$F$102,2,FALSE),""))</f>
        <v/>
      </c>
      <c r="H21" s="6">
        <f>IF($A21="","",IFERROR(VLOOKUP($A21,'Relevé bancaire'!$A$3:$F$102,3,FALSE),""))</f>
        <v/>
      </c>
      <c r="I21" s="8">
        <f>IF($A21="","",IFERROR(VLOOKUP($A21,'Relevé bancaire'!$A$3:$F$102,4,FALSE),0))</f>
        <v/>
      </c>
      <c r="J21" s="8">
        <f>IF($A21="","",$E21-$I21)</f>
        <v/>
      </c>
      <c r="K21" s="9">
        <f>IF($A21="","",IF($F21="","Non trouvé",IF(AND($J21&gt;-0.01,$J21&lt;0.01),"Rapproché","Écart de montant")))</f>
        <v/>
      </c>
      <c r="L21" s="10" t="n"/>
    </row>
    <row r="22">
      <c r="A22" s="3" t="n"/>
      <c r="B22" s="4" t="n"/>
      <c r="C22" s="3" t="n"/>
      <c r="D22" s="3" t="n"/>
      <c r="E22" s="5" t="n"/>
      <c r="F22" s="11">
        <f>IF($A22="","",IFERROR(VLOOKUP($A22,'Relevé bancaire'!$A$3:$F$102,1,FALSE),""))</f>
        <v/>
      </c>
      <c r="G22" s="12">
        <f>IF($A22="","",IFERROR(VLOOKUP($A22,'Relevé bancaire'!$A$3:$F$102,2,FALSE),""))</f>
        <v/>
      </c>
      <c r="H22" s="11">
        <f>IF($A22="","",IFERROR(VLOOKUP($A22,'Relevé bancaire'!$A$3:$F$102,3,FALSE),""))</f>
        <v/>
      </c>
      <c r="I22" s="13">
        <f>IF($A22="","",IFERROR(VLOOKUP($A22,'Relevé bancaire'!$A$3:$F$102,4,FALSE),0))</f>
        <v/>
      </c>
      <c r="J22" s="13">
        <f>IF($A22="","",$E22-$I22)</f>
        <v/>
      </c>
      <c r="K22" s="14">
        <f>IF($A22="","",IF($F22="","Non trouvé",IF(AND($J22&gt;-0.01,$J22&lt;0.01),"Rapproché","Écart de montant")))</f>
        <v/>
      </c>
      <c r="L22" s="10" t="n"/>
    </row>
    <row r="23">
      <c r="A23" s="3" t="n"/>
      <c r="B23" s="4" t="n"/>
      <c r="C23" s="3" t="n"/>
      <c r="D23" s="3" t="n"/>
      <c r="E23" s="5" t="n"/>
      <c r="F23" s="6">
        <f>IF($A23="","",IFERROR(VLOOKUP($A23,'Relevé bancaire'!$A$3:$F$102,1,FALSE),""))</f>
        <v/>
      </c>
      <c r="G23" s="7">
        <f>IF($A23="","",IFERROR(VLOOKUP($A23,'Relevé bancaire'!$A$3:$F$102,2,FALSE),""))</f>
        <v/>
      </c>
      <c r="H23" s="6">
        <f>IF($A23="","",IFERROR(VLOOKUP($A23,'Relevé bancaire'!$A$3:$F$102,3,FALSE),""))</f>
        <v/>
      </c>
      <c r="I23" s="8">
        <f>IF($A23="","",IFERROR(VLOOKUP($A23,'Relevé bancaire'!$A$3:$F$102,4,FALSE),0))</f>
        <v/>
      </c>
      <c r="J23" s="8">
        <f>IF($A23="","",$E23-$I23)</f>
        <v/>
      </c>
      <c r="K23" s="9">
        <f>IF($A23="","",IF($F23="","Non trouvé",IF(AND($J23&gt;-0.01,$J23&lt;0.01),"Rapproché","Écart de montant")))</f>
        <v/>
      </c>
      <c r="L23" s="10" t="n"/>
    </row>
    <row r="24">
      <c r="A24" s="3" t="n"/>
      <c r="B24" s="4" t="n"/>
      <c r="C24" s="3" t="n"/>
      <c r="D24" s="3" t="n"/>
      <c r="E24" s="5" t="n"/>
      <c r="F24" s="11">
        <f>IF($A24="","",IFERROR(VLOOKUP($A24,'Relevé bancaire'!$A$3:$F$102,1,FALSE),""))</f>
        <v/>
      </c>
      <c r="G24" s="12">
        <f>IF($A24="","",IFERROR(VLOOKUP($A24,'Relevé bancaire'!$A$3:$F$102,2,FALSE),""))</f>
        <v/>
      </c>
      <c r="H24" s="11">
        <f>IF($A24="","",IFERROR(VLOOKUP($A24,'Relevé bancaire'!$A$3:$F$102,3,FALSE),""))</f>
        <v/>
      </c>
      <c r="I24" s="13">
        <f>IF($A24="","",IFERROR(VLOOKUP($A24,'Relevé bancaire'!$A$3:$F$102,4,FALSE),0))</f>
        <v/>
      </c>
      <c r="J24" s="13">
        <f>IF($A24="","",$E24-$I24)</f>
        <v/>
      </c>
      <c r="K24" s="14">
        <f>IF($A24="","",IF($F24="","Non trouvé",IF(AND($J24&gt;-0.01,$J24&lt;0.01),"Rapproché","Écart de montant")))</f>
        <v/>
      </c>
      <c r="L24" s="10" t="n"/>
    </row>
    <row r="25">
      <c r="A25" s="3" t="n"/>
      <c r="B25" s="4" t="n"/>
      <c r="C25" s="3" t="n"/>
      <c r="D25" s="3" t="n"/>
      <c r="E25" s="5" t="n"/>
      <c r="F25" s="6">
        <f>IF($A25="","",IFERROR(VLOOKUP($A25,'Relevé bancaire'!$A$3:$F$102,1,FALSE),""))</f>
        <v/>
      </c>
      <c r="G25" s="7">
        <f>IF($A25="","",IFERROR(VLOOKUP($A25,'Relevé bancaire'!$A$3:$F$102,2,FALSE),""))</f>
        <v/>
      </c>
      <c r="H25" s="6">
        <f>IF($A25="","",IFERROR(VLOOKUP($A25,'Relevé bancaire'!$A$3:$F$102,3,FALSE),""))</f>
        <v/>
      </c>
      <c r="I25" s="8">
        <f>IF($A25="","",IFERROR(VLOOKUP($A25,'Relevé bancaire'!$A$3:$F$102,4,FALSE),0))</f>
        <v/>
      </c>
      <c r="J25" s="8">
        <f>IF($A25="","",$E25-$I25)</f>
        <v/>
      </c>
      <c r="K25" s="9">
        <f>IF($A25="","",IF($F25="","Non trouvé",IF(AND($J25&gt;-0.01,$J25&lt;0.01),"Rapproché","Écart de montant")))</f>
        <v/>
      </c>
      <c r="L25" s="10" t="n"/>
    </row>
    <row r="26">
      <c r="A26" s="3" t="n"/>
      <c r="B26" s="4" t="n"/>
      <c r="C26" s="3" t="n"/>
      <c r="D26" s="3" t="n"/>
      <c r="E26" s="5" t="n"/>
      <c r="F26" s="11">
        <f>IF($A26="","",IFERROR(VLOOKUP($A26,'Relevé bancaire'!$A$3:$F$102,1,FALSE),""))</f>
        <v/>
      </c>
      <c r="G26" s="12">
        <f>IF($A26="","",IFERROR(VLOOKUP($A26,'Relevé bancaire'!$A$3:$F$102,2,FALSE),""))</f>
        <v/>
      </c>
      <c r="H26" s="11">
        <f>IF($A26="","",IFERROR(VLOOKUP($A26,'Relevé bancaire'!$A$3:$F$102,3,FALSE),""))</f>
        <v/>
      </c>
      <c r="I26" s="13">
        <f>IF($A26="","",IFERROR(VLOOKUP($A26,'Relevé bancaire'!$A$3:$F$102,4,FALSE),0))</f>
        <v/>
      </c>
      <c r="J26" s="13">
        <f>IF($A26="","",$E26-$I26)</f>
        <v/>
      </c>
      <c r="K26" s="14">
        <f>IF($A26="","",IF($F26="","Non trouvé",IF(AND($J26&gt;-0.01,$J26&lt;0.01),"Rapproché","Écart de montant")))</f>
        <v/>
      </c>
      <c r="L26" s="10" t="n"/>
    </row>
    <row r="27">
      <c r="A27" s="3" t="n"/>
      <c r="B27" s="4" t="n"/>
      <c r="C27" s="3" t="n"/>
      <c r="D27" s="3" t="n"/>
      <c r="E27" s="5" t="n"/>
      <c r="F27" s="6">
        <f>IF($A27="","",IFERROR(VLOOKUP($A27,'Relevé bancaire'!$A$3:$F$102,1,FALSE),""))</f>
        <v/>
      </c>
      <c r="G27" s="7">
        <f>IF($A27="","",IFERROR(VLOOKUP($A27,'Relevé bancaire'!$A$3:$F$102,2,FALSE),""))</f>
        <v/>
      </c>
      <c r="H27" s="6">
        <f>IF($A27="","",IFERROR(VLOOKUP($A27,'Relevé bancaire'!$A$3:$F$102,3,FALSE),""))</f>
        <v/>
      </c>
      <c r="I27" s="8">
        <f>IF($A27="","",IFERROR(VLOOKUP($A27,'Relevé bancaire'!$A$3:$F$102,4,FALSE),0))</f>
        <v/>
      </c>
      <c r="J27" s="8">
        <f>IF($A27="","",$E27-$I27)</f>
        <v/>
      </c>
      <c r="K27" s="9">
        <f>IF($A27="","",IF($F27="","Non trouvé",IF(AND($J27&gt;-0.01,$J27&lt;0.01),"Rapproché","Écart de montant")))</f>
        <v/>
      </c>
      <c r="L27" s="10" t="n"/>
    </row>
    <row r="28">
      <c r="A28" s="3" t="n"/>
      <c r="B28" s="4" t="n"/>
      <c r="C28" s="3" t="n"/>
      <c r="D28" s="3" t="n"/>
      <c r="E28" s="5" t="n"/>
      <c r="F28" s="11">
        <f>IF($A28="","",IFERROR(VLOOKUP($A28,'Relevé bancaire'!$A$3:$F$102,1,FALSE),""))</f>
        <v/>
      </c>
      <c r="G28" s="12">
        <f>IF($A28="","",IFERROR(VLOOKUP($A28,'Relevé bancaire'!$A$3:$F$102,2,FALSE),""))</f>
        <v/>
      </c>
      <c r="H28" s="11">
        <f>IF($A28="","",IFERROR(VLOOKUP($A28,'Relevé bancaire'!$A$3:$F$102,3,FALSE),""))</f>
        <v/>
      </c>
      <c r="I28" s="13">
        <f>IF($A28="","",IFERROR(VLOOKUP($A28,'Relevé bancaire'!$A$3:$F$102,4,FALSE),0))</f>
        <v/>
      </c>
      <c r="J28" s="13">
        <f>IF($A28="","",$E28-$I28)</f>
        <v/>
      </c>
      <c r="K28" s="14">
        <f>IF($A28="","",IF($F28="","Non trouvé",IF(AND($J28&gt;-0.01,$J28&lt;0.01),"Rapproché","Écart de montant")))</f>
        <v/>
      </c>
      <c r="L28" s="10" t="n"/>
    </row>
    <row r="29">
      <c r="A29" s="3" t="n"/>
      <c r="B29" s="4" t="n"/>
      <c r="C29" s="3" t="n"/>
      <c r="D29" s="3" t="n"/>
      <c r="E29" s="5" t="n"/>
      <c r="F29" s="6">
        <f>IF($A29="","",IFERROR(VLOOKUP($A29,'Relevé bancaire'!$A$3:$F$102,1,FALSE),""))</f>
        <v/>
      </c>
      <c r="G29" s="7">
        <f>IF($A29="","",IFERROR(VLOOKUP($A29,'Relevé bancaire'!$A$3:$F$102,2,FALSE),""))</f>
        <v/>
      </c>
      <c r="H29" s="6">
        <f>IF($A29="","",IFERROR(VLOOKUP($A29,'Relevé bancaire'!$A$3:$F$102,3,FALSE),""))</f>
        <v/>
      </c>
      <c r="I29" s="8">
        <f>IF($A29="","",IFERROR(VLOOKUP($A29,'Relevé bancaire'!$A$3:$F$102,4,FALSE),0))</f>
        <v/>
      </c>
      <c r="J29" s="8">
        <f>IF($A29="","",$E29-$I29)</f>
        <v/>
      </c>
      <c r="K29" s="9">
        <f>IF($A29="","",IF($F29="","Non trouvé",IF(AND($J29&gt;-0.01,$J29&lt;0.01),"Rapproché","Écart de montant")))</f>
        <v/>
      </c>
      <c r="L29" s="10" t="n"/>
    </row>
    <row r="30">
      <c r="A30" s="3" t="n"/>
      <c r="B30" s="4" t="n"/>
      <c r="C30" s="3" t="n"/>
      <c r="D30" s="3" t="n"/>
      <c r="E30" s="5" t="n"/>
      <c r="F30" s="11">
        <f>IF($A30="","",IFERROR(VLOOKUP($A30,'Relevé bancaire'!$A$3:$F$102,1,FALSE),""))</f>
        <v/>
      </c>
      <c r="G30" s="12">
        <f>IF($A30="","",IFERROR(VLOOKUP($A30,'Relevé bancaire'!$A$3:$F$102,2,FALSE),""))</f>
        <v/>
      </c>
      <c r="H30" s="11">
        <f>IF($A30="","",IFERROR(VLOOKUP($A30,'Relevé bancaire'!$A$3:$F$102,3,FALSE),""))</f>
        <v/>
      </c>
      <c r="I30" s="13">
        <f>IF($A30="","",IFERROR(VLOOKUP($A30,'Relevé bancaire'!$A$3:$F$102,4,FALSE),0))</f>
        <v/>
      </c>
      <c r="J30" s="13">
        <f>IF($A30="","",$E30-$I30)</f>
        <v/>
      </c>
      <c r="K30" s="14">
        <f>IF($A30="","",IF($F30="","Non trouvé",IF(AND($J30&gt;-0.01,$J30&lt;0.01),"Rapproché","Écart de montant")))</f>
        <v/>
      </c>
      <c r="L30" s="10" t="n"/>
    </row>
    <row r="31">
      <c r="A31" s="3" t="n"/>
      <c r="B31" s="4" t="n"/>
      <c r="C31" s="3" t="n"/>
      <c r="D31" s="3" t="n"/>
      <c r="E31" s="5" t="n"/>
      <c r="F31" s="6">
        <f>IF($A31="","",IFERROR(VLOOKUP($A31,'Relevé bancaire'!$A$3:$F$102,1,FALSE),""))</f>
        <v/>
      </c>
      <c r="G31" s="7">
        <f>IF($A31="","",IFERROR(VLOOKUP($A31,'Relevé bancaire'!$A$3:$F$102,2,FALSE),""))</f>
        <v/>
      </c>
      <c r="H31" s="6">
        <f>IF($A31="","",IFERROR(VLOOKUP($A31,'Relevé bancaire'!$A$3:$F$102,3,FALSE),""))</f>
        <v/>
      </c>
      <c r="I31" s="8">
        <f>IF($A31="","",IFERROR(VLOOKUP($A31,'Relevé bancaire'!$A$3:$F$102,4,FALSE),0))</f>
        <v/>
      </c>
      <c r="J31" s="8">
        <f>IF($A31="","",$E31-$I31)</f>
        <v/>
      </c>
      <c r="K31" s="9">
        <f>IF($A31="","",IF($F31="","Non trouvé",IF(AND($J31&gt;-0.01,$J31&lt;0.01),"Rapproché","Écart de montant")))</f>
        <v/>
      </c>
      <c r="L31" s="10" t="n"/>
    </row>
    <row r="32">
      <c r="A32" s="3" t="n"/>
      <c r="B32" s="4" t="n"/>
      <c r="C32" s="3" t="n"/>
      <c r="D32" s="3" t="n"/>
      <c r="E32" s="5" t="n"/>
      <c r="F32" s="11">
        <f>IF($A32="","",IFERROR(VLOOKUP($A32,'Relevé bancaire'!$A$3:$F$102,1,FALSE),""))</f>
        <v/>
      </c>
      <c r="G32" s="12">
        <f>IF($A32="","",IFERROR(VLOOKUP($A32,'Relevé bancaire'!$A$3:$F$102,2,FALSE),""))</f>
        <v/>
      </c>
      <c r="H32" s="11">
        <f>IF($A32="","",IFERROR(VLOOKUP($A32,'Relevé bancaire'!$A$3:$F$102,3,FALSE),""))</f>
        <v/>
      </c>
      <c r="I32" s="13">
        <f>IF($A32="","",IFERROR(VLOOKUP($A32,'Relevé bancaire'!$A$3:$F$102,4,FALSE),0))</f>
        <v/>
      </c>
      <c r="J32" s="13">
        <f>IF($A32="","",$E32-$I32)</f>
        <v/>
      </c>
      <c r="K32" s="14">
        <f>IF($A32="","",IF($F32="","Non trouvé",IF(AND($J32&gt;-0.01,$J32&lt;0.01),"Rapproché","Écart de montant")))</f>
        <v/>
      </c>
      <c r="L32" s="10" t="n"/>
    </row>
    <row r="33">
      <c r="A33" s="3" t="n"/>
      <c r="B33" s="4" t="n"/>
      <c r="C33" s="3" t="n"/>
      <c r="D33" s="3" t="n"/>
      <c r="E33" s="5" t="n"/>
      <c r="F33" s="6">
        <f>IF($A33="","",IFERROR(VLOOKUP($A33,'Relevé bancaire'!$A$3:$F$102,1,FALSE),""))</f>
        <v/>
      </c>
      <c r="G33" s="7">
        <f>IF($A33="","",IFERROR(VLOOKUP($A33,'Relevé bancaire'!$A$3:$F$102,2,FALSE),""))</f>
        <v/>
      </c>
      <c r="H33" s="6">
        <f>IF($A33="","",IFERROR(VLOOKUP($A33,'Relevé bancaire'!$A$3:$F$102,3,FALSE),""))</f>
        <v/>
      </c>
      <c r="I33" s="8">
        <f>IF($A33="","",IFERROR(VLOOKUP($A33,'Relevé bancaire'!$A$3:$F$102,4,FALSE),0))</f>
        <v/>
      </c>
      <c r="J33" s="8">
        <f>IF($A33="","",$E33-$I33)</f>
        <v/>
      </c>
      <c r="K33" s="9">
        <f>IF($A33="","",IF($F33="","Non trouvé",IF(AND($J33&gt;-0.01,$J33&lt;0.01),"Rapproché","Écart de montant")))</f>
        <v/>
      </c>
      <c r="L33" s="10" t="n"/>
    </row>
    <row r="34">
      <c r="A34" s="3" t="n"/>
      <c r="B34" s="4" t="n"/>
      <c r="C34" s="3" t="n"/>
      <c r="D34" s="3" t="n"/>
      <c r="E34" s="5" t="n"/>
      <c r="F34" s="11">
        <f>IF($A34="","",IFERROR(VLOOKUP($A34,'Relevé bancaire'!$A$3:$F$102,1,FALSE),""))</f>
        <v/>
      </c>
      <c r="G34" s="12">
        <f>IF($A34="","",IFERROR(VLOOKUP($A34,'Relevé bancaire'!$A$3:$F$102,2,FALSE),""))</f>
        <v/>
      </c>
      <c r="H34" s="11">
        <f>IF($A34="","",IFERROR(VLOOKUP($A34,'Relevé bancaire'!$A$3:$F$102,3,FALSE),""))</f>
        <v/>
      </c>
      <c r="I34" s="13">
        <f>IF($A34="","",IFERROR(VLOOKUP($A34,'Relevé bancaire'!$A$3:$F$102,4,FALSE),0))</f>
        <v/>
      </c>
      <c r="J34" s="13">
        <f>IF($A34="","",$E34-$I34)</f>
        <v/>
      </c>
      <c r="K34" s="14">
        <f>IF($A34="","",IF($F34="","Non trouvé",IF(AND($J34&gt;-0.01,$J34&lt;0.01),"Rapproché","Écart de montant")))</f>
        <v/>
      </c>
      <c r="L34" s="10" t="n"/>
    </row>
    <row r="35">
      <c r="A35" s="3" t="n"/>
      <c r="B35" s="4" t="n"/>
      <c r="C35" s="3" t="n"/>
      <c r="D35" s="3" t="n"/>
      <c r="E35" s="5" t="n"/>
      <c r="F35" s="6">
        <f>IF($A35="","",IFERROR(VLOOKUP($A35,'Relevé bancaire'!$A$3:$F$102,1,FALSE),""))</f>
        <v/>
      </c>
      <c r="G35" s="7">
        <f>IF($A35="","",IFERROR(VLOOKUP($A35,'Relevé bancaire'!$A$3:$F$102,2,FALSE),""))</f>
        <v/>
      </c>
      <c r="H35" s="6">
        <f>IF($A35="","",IFERROR(VLOOKUP($A35,'Relevé bancaire'!$A$3:$F$102,3,FALSE),""))</f>
        <v/>
      </c>
      <c r="I35" s="8">
        <f>IF($A35="","",IFERROR(VLOOKUP($A35,'Relevé bancaire'!$A$3:$F$102,4,FALSE),0))</f>
        <v/>
      </c>
      <c r="J35" s="8">
        <f>IF($A35="","",$E35-$I35)</f>
        <v/>
      </c>
      <c r="K35" s="9">
        <f>IF($A35="","",IF($F35="","Non trouvé",IF(AND($J35&gt;-0.01,$J35&lt;0.01),"Rapproché","Écart de montant")))</f>
        <v/>
      </c>
      <c r="L35" s="10" t="n"/>
    </row>
    <row r="36">
      <c r="A36" s="3" t="n"/>
      <c r="B36" s="4" t="n"/>
      <c r="C36" s="3" t="n"/>
      <c r="D36" s="3" t="n"/>
      <c r="E36" s="5" t="n"/>
      <c r="F36" s="11">
        <f>IF($A36="","",IFERROR(VLOOKUP($A36,'Relevé bancaire'!$A$3:$F$102,1,FALSE),""))</f>
        <v/>
      </c>
      <c r="G36" s="12">
        <f>IF($A36="","",IFERROR(VLOOKUP($A36,'Relevé bancaire'!$A$3:$F$102,2,FALSE),""))</f>
        <v/>
      </c>
      <c r="H36" s="11">
        <f>IF($A36="","",IFERROR(VLOOKUP($A36,'Relevé bancaire'!$A$3:$F$102,3,FALSE),""))</f>
        <v/>
      </c>
      <c r="I36" s="13">
        <f>IF($A36="","",IFERROR(VLOOKUP($A36,'Relevé bancaire'!$A$3:$F$102,4,FALSE),0))</f>
        <v/>
      </c>
      <c r="J36" s="13">
        <f>IF($A36="","",$E36-$I36)</f>
        <v/>
      </c>
      <c r="K36" s="14">
        <f>IF($A36="","",IF($F36="","Non trouvé",IF(AND($J36&gt;-0.01,$J36&lt;0.01),"Rapproché","Écart de montant")))</f>
        <v/>
      </c>
      <c r="L36" s="10" t="n"/>
    </row>
    <row r="37">
      <c r="A37" s="3" t="n"/>
      <c r="B37" s="4" t="n"/>
      <c r="C37" s="3" t="n"/>
      <c r="D37" s="3" t="n"/>
      <c r="E37" s="5" t="n"/>
      <c r="F37" s="6">
        <f>IF($A37="","",IFERROR(VLOOKUP($A37,'Relevé bancaire'!$A$3:$F$102,1,FALSE),""))</f>
        <v/>
      </c>
      <c r="G37" s="7">
        <f>IF($A37="","",IFERROR(VLOOKUP($A37,'Relevé bancaire'!$A$3:$F$102,2,FALSE),""))</f>
        <v/>
      </c>
      <c r="H37" s="6">
        <f>IF($A37="","",IFERROR(VLOOKUP($A37,'Relevé bancaire'!$A$3:$F$102,3,FALSE),""))</f>
        <v/>
      </c>
      <c r="I37" s="8">
        <f>IF($A37="","",IFERROR(VLOOKUP($A37,'Relevé bancaire'!$A$3:$F$102,4,FALSE),0))</f>
        <v/>
      </c>
      <c r="J37" s="8">
        <f>IF($A37="","",$E37-$I37)</f>
        <v/>
      </c>
      <c r="K37" s="9">
        <f>IF($A37="","",IF($F37="","Non trouvé",IF(AND($J37&gt;-0.01,$J37&lt;0.01),"Rapproché","Écart de montant")))</f>
        <v/>
      </c>
      <c r="L37" s="10" t="n"/>
    </row>
    <row r="38">
      <c r="A38" s="3" t="n"/>
      <c r="B38" s="4" t="n"/>
      <c r="C38" s="3" t="n"/>
      <c r="D38" s="3" t="n"/>
      <c r="E38" s="5" t="n"/>
      <c r="F38" s="11">
        <f>IF($A38="","",IFERROR(VLOOKUP($A38,'Relevé bancaire'!$A$3:$F$102,1,FALSE),""))</f>
        <v/>
      </c>
      <c r="G38" s="12">
        <f>IF($A38="","",IFERROR(VLOOKUP($A38,'Relevé bancaire'!$A$3:$F$102,2,FALSE),""))</f>
        <v/>
      </c>
      <c r="H38" s="11">
        <f>IF($A38="","",IFERROR(VLOOKUP($A38,'Relevé bancaire'!$A$3:$F$102,3,FALSE),""))</f>
        <v/>
      </c>
      <c r="I38" s="13">
        <f>IF($A38="","",IFERROR(VLOOKUP($A38,'Relevé bancaire'!$A$3:$F$102,4,FALSE),0))</f>
        <v/>
      </c>
      <c r="J38" s="13">
        <f>IF($A38="","",$E38-$I38)</f>
        <v/>
      </c>
      <c r="K38" s="14">
        <f>IF($A38="","",IF($F38="","Non trouvé",IF(AND($J38&gt;-0.01,$J38&lt;0.01),"Rapproché","Écart de montant")))</f>
        <v/>
      </c>
      <c r="L38" s="10" t="n"/>
    </row>
    <row r="39">
      <c r="A39" s="3" t="n"/>
      <c r="B39" s="4" t="n"/>
      <c r="C39" s="3" t="n"/>
      <c r="D39" s="3" t="n"/>
      <c r="E39" s="5" t="n"/>
      <c r="F39" s="6">
        <f>IF($A39="","",IFERROR(VLOOKUP($A39,'Relevé bancaire'!$A$3:$F$102,1,FALSE),""))</f>
        <v/>
      </c>
      <c r="G39" s="7">
        <f>IF($A39="","",IFERROR(VLOOKUP($A39,'Relevé bancaire'!$A$3:$F$102,2,FALSE),""))</f>
        <v/>
      </c>
      <c r="H39" s="6">
        <f>IF($A39="","",IFERROR(VLOOKUP($A39,'Relevé bancaire'!$A$3:$F$102,3,FALSE),""))</f>
        <v/>
      </c>
      <c r="I39" s="8">
        <f>IF($A39="","",IFERROR(VLOOKUP($A39,'Relevé bancaire'!$A$3:$F$102,4,FALSE),0))</f>
        <v/>
      </c>
      <c r="J39" s="8">
        <f>IF($A39="","",$E39-$I39)</f>
        <v/>
      </c>
      <c r="K39" s="9">
        <f>IF($A39="","",IF($F39="","Non trouvé",IF(AND($J39&gt;-0.01,$J39&lt;0.01),"Rapproché","Écart de montant")))</f>
        <v/>
      </c>
      <c r="L39" s="10" t="n"/>
    </row>
    <row r="40">
      <c r="A40" s="3" t="n"/>
      <c r="B40" s="4" t="n"/>
      <c r="C40" s="3" t="n"/>
      <c r="D40" s="3" t="n"/>
      <c r="E40" s="5" t="n"/>
      <c r="F40" s="11">
        <f>IF($A40="","",IFERROR(VLOOKUP($A40,'Relevé bancaire'!$A$3:$F$102,1,FALSE),""))</f>
        <v/>
      </c>
      <c r="G40" s="12">
        <f>IF($A40="","",IFERROR(VLOOKUP($A40,'Relevé bancaire'!$A$3:$F$102,2,FALSE),""))</f>
        <v/>
      </c>
      <c r="H40" s="11">
        <f>IF($A40="","",IFERROR(VLOOKUP($A40,'Relevé bancaire'!$A$3:$F$102,3,FALSE),""))</f>
        <v/>
      </c>
      <c r="I40" s="13">
        <f>IF($A40="","",IFERROR(VLOOKUP($A40,'Relevé bancaire'!$A$3:$F$102,4,FALSE),0))</f>
        <v/>
      </c>
      <c r="J40" s="13">
        <f>IF($A40="","",$E40-$I40)</f>
        <v/>
      </c>
      <c r="K40" s="14">
        <f>IF($A40="","",IF($F40="","Non trouvé",IF(AND($J40&gt;-0.01,$J40&lt;0.01),"Rapproché","Écart de montant")))</f>
        <v/>
      </c>
      <c r="L40" s="10" t="n"/>
    </row>
    <row r="41">
      <c r="A41" s="3" t="n"/>
      <c r="B41" s="4" t="n"/>
      <c r="C41" s="3" t="n"/>
      <c r="D41" s="3" t="n"/>
      <c r="E41" s="5" t="n"/>
      <c r="F41" s="6">
        <f>IF($A41="","",IFERROR(VLOOKUP($A41,'Relevé bancaire'!$A$3:$F$102,1,FALSE),""))</f>
        <v/>
      </c>
      <c r="G41" s="7">
        <f>IF($A41="","",IFERROR(VLOOKUP($A41,'Relevé bancaire'!$A$3:$F$102,2,FALSE),""))</f>
        <v/>
      </c>
      <c r="H41" s="6">
        <f>IF($A41="","",IFERROR(VLOOKUP($A41,'Relevé bancaire'!$A$3:$F$102,3,FALSE),""))</f>
        <v/>
      </c>
      <c r="I41" s="8">
        <f>IF($A41="","",IFERROR(VLOOKUP($A41,'Relevé bancaire'!$A$3:$F$102,4,FALSE),0))</f>
        <v/>
      </c>
      <c r="J41" s="8">
        <f>IF($A41="","",$E41-$I41)</f>
        <v/>
      </c>
      <c r="K41" s="9">
        <f>IF($A41="","",IF($F41="","Non trouvé",IF(AND($J41&gt;-0.01,$J41&lt;0.01),"Rapproché","Écart de montant")))</f>
        <v/>
      </c>
      <c r="L41" s="10" t="n"/>
    </row>
    <row r="42">
      <c r="A42" s="3" t="n"/>
      <c r="B42" s="4" t="n"/>
      <c r="C42" s="3" t="n"/>
      <c r="D42" s="3" t="n"/>
      <c r="E42" s="5" t="n"/>
      <c r="F42" s="11">
        <f>IF($A42="","",IFERROR(VLOOKUP($A42,'Relevé bancaire'!$A$3:$F$102,1,FALSE),""))</f>
        <v/>
      </c>
      <c r="G42" s="12">
        <f>IF($A42="","",IFERROR(VLOOKUP($A42,'Relevé bancaire'!$A$3:$F$102,2,FALSE),""))</f>
        <v/>
      </c>
      <c r="H42" s="11">
        <f>IF($A42="","",IFERROR(VLOOKUP($A42,'Relevé bancaire'!$A$3:$F$102,3,FALSE),""))</f>
        <v/>
      </c>
      <c r="I42" s="13">
        <f>IF($A42="","",IFERROR(VLOOKUP($A42,'Relevé bancaire'!$A$3:$F$102,4,FALSE),0))</f>
        <v/>
      </c>
      <c r="J42" s="13">
        <f>IF($A42="","",$E42-$I42)</f>
        <v/>
      </c>
      <c r="K42" s="14">
        <f>IF($A42="","",IF($F42="","Non trouvé",IF(AND($J42&gt;-0.01,$J42&lt;0.01),"Rapproché","Écart de montant")))</f>
        <v/>
      </c>
      <c r="L42" s="10" t="n"/>
    </row>
    <row r="43">
      <c r="A43" s="3" t="n"/>
      <c r="B43" s="4" t="n"/>
      <c r="C43" s="3" t="n"/>
      <c r="D43" s="3" t="n"/>
      <c r="E43" s="5" t="n"/>
      <c r="F43" s="6">
        <f>IF($A43="","",IFERROR(VLOOKUP($A43,'Relevé bancaire'!$A$3:$F$102,1,FALSE),""))</f>
        <v/>
      </c>
      <c r="G43" s="7">
        <f>IF($A43="","",IFERROR(VLOOKUP($A43,'Relevé bancaire'!$A$3:$F$102,2,FALSE),""))</f>
        <v/>
      </c>
      <c r="H43" s="6">
        <f>IF($A43="","",IFERROR(VLOOKUP($A43,'Relevé bancaire'!$A$3:$F$102,3,FALSE),""))</f>
        <v/>
      </c>
      <c r="I43" s="8">
        <f>IF($A43="","",IFERROR(VLOOKUP($A43,'Relevé bancaire'!$A$3:$F$102,4,FALSE),0))</f>
        <v/>
      </c>
      <c r="J43" s="8">
        <f>IF($A43="","",$E43-$I43)</f>
        <v/>
      </c>
      <c r="K43" s="9">
        <f>IF($A43="","",IF($F43="","Non trouvé",IF(AND($J43&gt;-0.01,$J43&lt;0.01),"Rapproché","Écart de montant")))</f>
        <v/>
      </c>
      <c r="L43" s="10" t="n"/>
    </row>
    <row r="44">
      <c r="A44" s="3" t="n"/>
      <c r="B44" s="4" t="n"/>
      <c r="C44" s="3" t="n"/>
      <c r="D44" s="3" t="n"/>
      <c r="E44" s="5" t="n"/>
      <c r="F44" s="11">
        <f>IF($A44="","",IFERROR(VLOOKUP($A44,'Relevé bancaire'!$A$3:$F$102,1,FALSE),""))</f>
        <v/>
      </c>
      <c r="G44" s="12">
        <f>IF($A44="","",IFERROR(VLOOKUP($A44,'Relevé bancaire'!$A$3:$F$102,2,FALSE),""))</f>
        <v/>
      </c>
      <c r="H44" s="11">
        <f>IF($A44="","",IFERROR(VLOOKUP($A44,'Relevé bancaire'!$A$3:$F$102,3,FALSE),""))</f>
        <v/>
      </c>
      <c r="I44" s="13">
        <f>IF($A44="","",IFERROR(VLOOKUP($A44,'Relevé bancaire'!$A$3:$F$102,4,FALSE),0))</f>
        <v/>
      </c>
      <c r="J44" s="13">
        <f>IF($A44="","",$E44-$I44)</f>
        <v/>
      </c>
      <c r="K44" s="14">
        <f>IF($A44="","",IF($F44="","Non trouvé",IF(AND($J44&gt;-0.01,$J44&lt;0.01),"Rapproché","Écart de montant")))</f>
        <v/>
      </c>
      <c r="L44" s="10" t="n"/>
    </row>
    <row r="45">
      <c r="A45" s="3" t="n"/>
      <c r="B45" s="4" t="n"/>
      <c r="C45" s="3" t="n"/>
      <c r="D45" s="3" t="n"/>
      <c r="E45" s="5" t="n"/>
      <c r="F45" s="6">
        <f>IF($A45="","",IFERROR(VLOOKUP($A45,'Relevé bancaire'!$A$3:$F$102,1,FALSE),""))</f>
        <v/>
      </c>
      <c r="G45" s="7">
        <f>IF($A45="","",IFERROR(VLOOKUP($A45,'Relevé bancaire'!$A$3:$F$102,2,FALSE),""))</f>
        <v/>
      </c>
      <c r="H45" s="6">
        <f>IF($A45="","",IFERROR(VLOOKUP($A45,'Relevé bancaire'!$A$3:$F$102,3,FALSE),""))</f>
        <v/>
      </c>
      <c r="I45" s="8">
        <f>IF($A45="","",IFERROR(VLOOKUP($A45,'Relevé bancaire'!$A$3:$F$102,4,FALSE),0))</f>
        <v/>
      </c>
      <c r="J45" s="8">
        <f>IF($A45="","",$E45-$I45)</f>
        <v/>
      </c>
      <c r="K45" s="9">
        <f>IF($A45="","",IF($F45="","Non trouvé",IF(AND($J45&gt;-0.01,$J45&lt;0.01),"Rapproché","Écart de montant")))</f>
        <v/>
      </c>
      <c r="L45" s="10" t="n"/>
    </row>
    <row r="46">
      <c r="A46" s="3" t="n"/>
      <c r="B46" s="4" t="n"/>
      <c r="C46" s="3" t="n"/>
      <c r="D46" s="3" t="n"/>
      <c r="E46" s="5" t="n"/>
      <c r="F46" s="11">
        <f>IF($A46="","",IFERROR(VLOOKUP($A46,'Relevé bancaire'!$A$3:$F$102,1,FALSE),""))</f>
        <v/>
      </c>
      <c r="G46" s="12">
        <f>IF($A46="","",IFERROR(VLOOKUP($A46,'Relevé bancaire'!$A$3:$F$102,2,FALSE),""))</f>
        <v/>
      </c>
      <c r="H46" s="11">
        <f>IF($A46="","",IFERROR(VLOOKUP($A46,'Relevé bancaire'!$A$3:$F$102,3,FALSE),""))</f>
        <v/>
      </c>
      <c r="I46" s="13">
        <f>IF($A46="","",IFERROR(VLOOKUP($A46,'Relevé bancaire'!$A$3:$F$102,4,FALSE),0))</f>
        <v/>
      </c>
      <c r="J46" s="13">
        <f>IF($A46="","",$E46-$I46)</f>
        <v/>
      </c>
      <c r="K46" s="14">
        <f>IF($A46="","",IF($F46="","Non trouvé",IF(AND($J46&gt;-0.01,$J46&lt;0.01),"Rapproché","Écart de montant")))</f>
        <v/>
      </c>
      <c r="L46" s="10" t="n"/>
    </row>
    <row r="47">
      <c r="A47" s="3" t="n"/>
      <c r="B47" s="4" t="n"/>
      <c r="C47" s="3" t="n"/>
      <c r="D47" s="3" t="n"/>
      <c r="E47" s="5" t="n"/>
      <c r="F47" s="6">
        <f>IF($A47="","",IFERROR(VLOOKUP($A47,'Relevé bancaire'!$A$3:$F$102,1,FALSE),""))</f>
        <v/>
      </c>
      <c r="G47" s="7">
        <f>IF($A47="","",IFERROR(VLOOKUP($A47,'Relevé bancaire'!$A$3:$F$102,2,FALSE),""))</f>
        <v/>
      </c>
      <c r="H47" s="6">
        <f>IF($A47="","",IFERROR(VLOOKUP($A47,'Relevé bancaire'!$A$3:$F$102,3,FALSE),""))</f>
        <v/>
      </c>
      <c r="I47" s="8">
        <f>IF($A47="","",IFERROR(VLOOKUP($A47,'Relevé bancaire'!$A$3:$F$102,4,FALSE),0))</f>
        <v/>
      </c>
      <c r="J47" s="8">
        <f>IF($A47="","",$E47-$I47)</f>
        <v/>
      </c>
      <c r="K47" s="9">
        <f>IF($A47="","",IF($F47="","Non trouvé",IF(AND($J47&gt;-0.01,$J47&lt;0.01),"Rapproché","Écart de montant")))</f>
        <v/>
      </c>
      <c r="L47" s="10" t="n"/>
    </row>
    <row r="48">
      <c r="A48" s="3" t="n"/>
      <c r="B48" s="4" t="n"/>
      <c r="C48" s="3" t="n"/>
      <c r="D48" s="3" t="n"/>
      <c r="E48" s="5" t="n"/>
      <c r="F48" s="11">
        <f>IF($A48="","",IFERROR(VLOOKUP($A48,'Relevé bancaire'!$A$3:$F$102,1,FALSE),""))</f>
        <v/>
      </c>
      <c r="G48" s="12">
        <f>IF($A48="","",IFERROR(VLOOKUP($A48,'Relevé bancaire'!$A$3:$F$102,2,FALSE),""))</f>
        <v/>
      </c>
      <c r="H48" s="11">
        <f>IF($A48="","",IFERROR(VLOOKUP($A48,'Relevé bancaire'!$A$3:$F$102,3,FALSE),""))</f>
        <v/>
      </c>
      <c r="I48" s="13">
        <f>IF($A48="","",IFERROR(VLOOKUP($A48,'Relevé bancaire'!$A$3:$F$102,4,FALSE),0))</f>
        <v/>
      </c>
      <c r="J48" s="13">
        <f>IF($A48="","",$E48-$I48)</f>
        <v/>
      </c>
      <c r="K48" s="14">
        <f>IF($A48="","",IF($F48="","Non trouvé",IF(AND($J48&gt;-0.01,$J48&lt;0.01),"Rapproché","Écart de montant")))</f>
        <v/>
      </c>
      <c r="L48" s="10" t="n"/>
    </row>
    <row r="49">
      <c r="A49" s="3" t="n"/>
      <c r="B49" s="4" t="n"/>
      <c r="C49" s="3" t="n"/>
      <c r="D49" s="3" t="n"/>
      <c r="E49" s="5" t="n"/>
      <c r="F49" s="6">
        <f>IF($A49="","",IFERROR(VLOOKUP($A49,'Relevé bancaire'!$A$3:$F$102,1,FALSE),""))</f>
        <v/>
      </c>
      <c r="G49" s="7">
        <f>IF($A49="","",IFERROR(VLOOKUP($A49,'Relevé bancaire'!$A$3:$F$102,2,FALSE),""))</f>
        <v/>
      </c>
      <c r="H49" s="6">
        <f>IF($A49="","",IFERROR(VLOOKUP($A49,'Relevé bancaire'!$A$3:$F$102,3,FALSE),""))</f>
        <v/>
      </c>
      <c r="I49" s="8">
        <f>IF($A49="","",IFERROR(VLOOKUP($A49,'Relevé bancaire'!$A$3:$F$102,4,FALSE),0))</f>
        <v/>
      </c>
      <c r="J49" s="8">
        <f>IF($A49="","",$E49-$I49)</f>
        <v/>
      </c>
      <c r="K49" s="9">
        <f>IF($A49="","",IF($F49="","Non trouvé",IF(AND($J49&gt;-0.01,$J49&lt;0.01),"Rapproché","Écart de montant")))</f>
        <v/>
      </c>
      <c r="L49" s="10" t="n"/>
    </row>
    <row r="50">
      <c r="A50" s="3" t="n"/>
      <c r="B50" s="4" t="n"/>
      <c r="C50" s="3" t="n"/>
      <c r="D50" s="3" t="n"/>
      <c r="E50" s="5" t="n"/>
      <c r="F50" s="11">
        <f>IF($A50="","",IFERROR(VLOOKUP($A50,'Relevé bancaire'!$A$3:$F$102,1,FALSE),""))</f>
        <v/>
      </c>
      <c r="G50" s="12">
        <f>IF($A50="","",IFERROR(VLOOKUP($A50,'Relevé bancaire'!$A$3:$F$102,2,FALSE),""))</f>
        <v/>
      </c>
      <c r="H50" s="11">
        <f>IF($A50="","",IFERROR(VLOOKUP($A50,'Relevé bancaire'!$A$3:$F$102,3,FALSE),""))</f>
        <v/>
      </c>
      <c r="I50" s="13">
        <f>IF($A50="","",IFERROR(VLOOKUP($A50,'Relevé bancaire'!$A$3:$F$102,4,FALSE),0))</f>
        <v/>
      </c>
      <c r="J50" s="13">
        <f>IF($A50="","",$E50-$I50)</f>
        <v/>
      </c>
      <c r="K50" s="14">
        <f>IF($A50="","",IF($F50="","Non trouvé",IF(AND($J50&gt;-0.01,$J50&lt;0.01),"Rapproché","Écart de montant")))</f>
        <v/>
      </c>
      <c r="L50" s="10" t="n"/>
    </row>
    <row r="51">
      <c r="A51" s="3" t="n"/>
      <c r="B51" s="4" t="n"/>
      <c r="C51" s="3" t="n"/>
      <c r="D51" s="3" t="n"/>
      <c r="E51" s="5" t="n"/>
      <c r="F51" s="6">
        <f>IF($A51="","",IFERROR(VLOOKUP($A51,'Relevé bancaire'!$A$3:$F$102,1,FALSE),""))</f>
        <v/>
      </c>
      <c r="G51" s="7">
        <f>IF($A51="","",IFERROR(VLOOKUP($A51,'Relevé bancaire'!$A$3:$F$102,2,FALSE),""))</f>
        <v/>
      </c>
      <c r="H51" s="6">
        <f>IF($A51="","",IFERROR(VLOOKUP($A51,'Relevé bancaire'!$A$3:$F$102,3,FALSE),""))</f>
        <v/>
      </c>
      <c r="I51" s="8">
        <f>IF($A51="","",IFERROR(VLOOKUP($A51,'Relevé bancaire'!$A$3:$F$102,4,FALSE),0))</f>
        <v/>
      </c>
      <c r="J51" s="8">
        <f>IF($A51="","",$E51-$I51)</f>
        <v/>
      </c>
      <c r="K51" s="9">
        <f>IF($A51="","",IF($F51="","Non trouvé",IF(AND($J51&gt;-0.01,$J51&lt;0.01),"Rapproché","Écart de montant")))</f>
        <v/>
      </c>
      <c r="L51" s="10" t="n"/>
    </row>
    <row r="52">
      <c r="A52" s="3" t="n"/>
      <c r="B52" s="4" t="n"/>
      <c r="C52" s="3" t="n"/>
      <c r="D52" s="3" t="n"/>
      <c r="E52" s="5" t="n"/>
      <c r="F52" s="11">
        <f>IF($A52="","",IFERROR(VLOOKUP($A52,'Relevé bancaire'!$A$3:$F$102,1,FALSE),""))</f>
        <v/>
      </c>
      <c r="G52" s="12">
        <f>IF($A52="","",IFERROR(VLOOKUP($A52,'Relevé bancaire'!$A$3:$F$102,2,FALSE),""))</f>
        <v/>
      </c>
      <c r="H52" s="11">
        <f>IF($A52="","",IFERROR(VLOOKUP($A52,'Relevé bancaire'!$A$3:$F$102,3,FALSE),""))</f>
        <v/>
      </c>
      <c r="I52" s="13">
        <f>IF($A52="","",IFERROR(VLOOKUP($A52,'Relevé bancaire'!$A$3:$F$102,4,FALSE),0))</f>
        <v/>
      </c>
      <c r="J52" s="13">
        <f>IF($A52="","",$E52-$I52)</f>
        <v/>
      </c>
      <c r="K52" s="14">
        <f>IF($A52="","",IF($F52="","Non trouvé",IF(AND($J52&gt;-0.01,$J52&lt;0.01),"Rapproché","Écart de montant")))</f>
        <v/>
      </c>
      <c r="L52" s="10" t="n"/>
    </row>
    <row r="53">
      <c r="A53" s="3" t="n"/>
      <c r="B53" s="4" t="n"/>
      <c r="C53" s="3" t="n"/>
      <c r="D53" s="3" t="n"/>
      <c r="E53" s="5" t="n"/>
      <c r="F53" s="6">
        <f>IF($A53="","",IFERROR(VLOOKUP($A53,'Relevé bancaire'!$A$3:$F$102,1,FALSE),""))</f>
        <v/>
      </c>
      <c r="G53" s="7">
        <f>IF($A53="","",IFERROR(VLOOKUP($A53,'Relevé bancaire'!$A$3:$F$102,2,FALSE),""))</f>
        <v/>
      </c>
      <c r="H53" s="6">
        <f>IF($A53="","",IFERROR(VLOOKUP($A53,'Relevé bancaire'!$A$3:$F$102,3,FALSE),""))</f>
        <v/>
      </c>
      <c r="I53" s="8">
        <f>IF($A53="","",IFERROR(VLOOKUP($A53,'Relevé bancaire'!$A$3:$F$102,4,FALSE),0))</f>
        <v/>
      </c>
      <c r="J53" s="8">
        <f>IF($A53="","",$E53-$I53)</f>
        <v/>
      </c>
      <c r="K53" s="9">
        <f>IF($A53="","",IF($F53="","Non trouvé",IF(AND($J53&gt;-0.01,$J53&lt;0.01),"Rapproché","Écart de montant")))</f>
        <v/>
      </c>
      <c r="L53" s="10" t="n"/>
    </row>
    <row r="54">
      <c r="A54" s="3" t="n"/>
      <c r="B54" s="4" t="n"/>
      <c r="C54" s="3" t="n"/>
      <c r="D54" s="3" t="n"/>
      <c r="E54" s="5" t="n"/>
      <c r="F54" s="11">
        <f>IF($A54="","",IFERROR(VLOOKUP($A54,'Relevé bancaire'!$A$3:$F$102,1,FALSE),""))</f>
        <v/>
      </c>
      <c r="G54" s="12">
        <f>IF($A54="","",IFERROR(VLOOKUP($A54,'Relevé bancaire'!$A$3:$F$102,2,FALSE),""))</f>
        <v/>
      </c>
      <c r="H54" s="11">
        <f>IF($A54="","",IFERROR(VLOOKUP($A54,'Relevé bancaire'!$A$3:$F$102,3,FALSE),""))</f>
        <v/>
      </c>
      <c r="I54" s="13">
        <f>IF($A54="","",IFERROR(VLOOKUP($A54,'Relevé bancaire'!$A$3:$F$102,4,FALSE),0))</f>
        <v/>
      </c>
      <c r="J54" s="13">
        <f>IF($A54="","",$E54-$I54)</f>
        <v/>
      </c>
      <c r="K54" s="14">
        <f>IF($A54="","",IF($F54="","Non trouvé",IF(AND($J54&gt;-0.01,$J54&lt;0.01),"Rapproché","Écart de montant")))</f>
        <v/>
      </c>
      <c r="L54" s="10" t="n"/>
    </row>
    <row r="55">
      <c r="A55" s="3" t="n"/>
      <c r="B55" s="4" t="n"/>
      <c r="C55" s="3" t="n"/>
      <c r="D55" s="3" t="n"/>
      <c r="E55" s="5" t="n"/>
      <c r="F55" s="6">
        <f>IF($A55="","",IFERROR(VLOOKUP($A55,'Relevé bancaire'!$A$3:$F$102,1,FALSE),""))</f>
        <v/>
      </c>
      <c r="G55" s="7">
        <f>IF($A55="","",IFERROR(VLOOKUP($A55,'Relevé bancaire'!$A$3:$F$102,2,FALSE),""))</f>
        <v/>
      </c>
      <c r="H55" s="6">
        <f>IF($A55="","",IFERROR(VLOOKUP($A55,'Relevé bancaire'!$A$3:$F$102,3,FALSE),""))</f>
        <v/>
      </c>
      <c r="I55" s="8">
        <f>IF($A55="","",IFERROR(VLOOKUP($A55,'Relevé bancaire'!$A$3:$F$102,4,FALSE),0))</f>
        <v/>
      </c>
      <c r="J55" s="8">
        <f>IF($A55="","",$E55-$I55)</f>
        <v/>
      </c>
      <c r="K55" s="9">
        <f>IF($A55="","",IF($F55="","Non trouvé",IF(AND($J55&gt;-0.01,$J55&lt;0.01),"Rapproché","Écart de montant")))</f>
        <v/>
      </c>
      <c r="L55" s="10" t="n"/>
    </row>
    <row r="56">
      <c r="A56" s="3" t="n"/>
      <c r="B56" s="4" t="n"/>
      <c r="C56" s="3" t="n"/>
      <c r="D56" s="3" t="n"/>
      <c r="E56" s="5" t="n"/>
      <c r="F56" s="11">
        <f>IF($A56="","",IFERROR(VLOOKUP($A56,'Relevé bancaire'!$A$3:$F$102,1,FALSE),""))</f>
        <v/>
      </c>
      <c r="G56" s="12">
        <f>IF($A56="","",IFERROR(VLOOKUP($A56,'Relevé bancaire'!$A$3:$F$102,2,FALSE),""))</f>
        <v/>
      </c>
      <c r="H56" s="11">
        <f>IF($A56="","",IFERROR(VLOOKUP($A56,'Relevé bancaire'!$A$3:$F$102,3,FALSE),""))</f>
        <v/>
      </c>
      <c r="I56" s="13">
        <f>IF($A56="","",IFERROR(VLOOKUP($A56,'Relevé bancaire'!$A$3:$F$102,4,FALSE),0))</f>
        <v/>
      </c>
      <c r="J56" s="13">
        <f>IF($A56="","",$E56-$I56)</f>
        <v/>
      </c>
      <c r="K56" s="14">
        <f>IF($A56="","",IF($F56="","Non trouvé",IF(AND($J56&gt;-0.01,$J56&lt;0.01),"Rapproché","Écart de montant")))</f>
        <v/>
      </c>
      <c r="L56" s="10" t="n"/>
    </row>
    <row r="57">
      <c r="A57" s="3" t="n"/>
      <c r="B57" s="4" t="n"/>
      <c r="C57" s="3" t="n"/>
      <c r="D57" s="3" t="n"/>
      <c r="E57" s="5" t="n"/>
      <c r="F57" s="6">
        <f>IF($A57="","",IFERROR(VLOOKUP($A57,'Relevé bancaire'!$A$3:$F$102,1,FALSE),""))</f>
        <v/>
      </c>
      <c r="G57" s="7">
        <f>IF($A57="","",IFERROR(VLOOKUP($A57,'Relevé bancaire'!$A$3:$F$102,2,FALSE),""))</f>
        <v/>
      </c>
      <c r="H57" s="6">
        <f>IF($A57="","",IFERROR(VLOOKUP($A57,'Relevé bancaire'!$A$3:$F$102,3,FALSE),""))</f>
        <v/>
      </c>
      <c r="I57" s="8">
        <f>IF($A57="","",IFERROR(VLOOKUP($A57,'Relevé bancaire'!$A$3:$F$102,4,FALSE),0))</f>
        <v/>
      </c>
      <c r="J57" s="8">
        <f>IF($A57="","",$E57-$I57)</f>
        <v/>
      </c>
      <c r="K57" s="9">
        <f>IF($A57="","",IF($F57="","Non trouvé",IF(AND($J57&gt;-0.01,$J57&lt;0.01),"Rapproché","Écart de montant")))</f>
        <v/>
      </c>
      <c r="L57" s="10" t="n"/>
    </row>
    <row r="58">
      <c r="A58" s="3" t="n"/>
      <c r="B58" s="4" t="n"/>
      <c r="C58" s="3" t="n"/>
      <c r="D58" s="3" t="n"/>
      <c r="E58" s="5" t="n"/>
      <c r="F58" s="11">
        <f>IF($A58="","",IFERROR(VLOOKUP($A58,'Relevé bancaire'!$A$3:$F$102,1,FALSE),""))</f>
        <v/>
      </c>
      <c r="G58" s="12">
        <f>IF($A58="","",IFERROR(VLOOKUP($A58,'Relevé bancaire'!$A$3:$F$102,2,FALSE),""))</f>
        <v/>
      </c>
      <c r="H58" s="11">
        <f>IF($A58="","",IFERROR(VLOOKUP($A58,'Relevé bancaire'!$A$3:$F$102,3,FALSE),""))</f>
        <v/>
      </c>
      <c r="I58" s="13">
        <f>IF($A58="","",IFERROR(VLOOKUP($A58,'Relevé bancaire'!$A$3:$F$102,4,FALSE),0))</f>
        <v/>
      </c>
      <c r="J58" s="13">
        <f>IF($A58="","",$E58-$I58)</f>
        <v/>
      </c>
      <c r="K58" s="14">
        <f>IF($A58="","",IF($F58="","Non trouvé",IF(AND($J58&gt;-0.01,$J58&lt;0.01),"Rapproché","Écart de montant")))</f>
        <v/>
      </c>
      <c r="L58" s="10" t="n"/>
    </row>
    <row r="59">
      <c r="A59" s="3" t="n"/>
      <c r="B59" s="4" t="n"/>
      <c r="C59" s="3" t="n"/>
      <c r="D59" s="3" t="n"/>
      <c r="E59" s="5" t="n"/>
      <c r="F59" s="6">
        <f>IF($A59="","",IFERROR(VLOOKUP($A59,'Relevé bancaire'!$A$3:$F$102,1,FALSE),""))</f>
        <v/>
      </c>
      <c r="G59" s="7">
        <f>IF($A59="","",IFERROR(VLOOKUP($A59,'Relevé bancaire'!$A$3:$F$102,2,FALSE),""))</f>
        <v/>
      </c>
      <c r="H59" s="6">
        <f>IF($A59="","",IFERROR(VLOOKUP($A59,'Relevé bancaire'!$A$3:$F$102,3,FALSE),""))</f>
        <v/>
      </c>
      <c r="I59" s="8">
        <f>IF($A59="","",IFERROR(VLOOKUP($A59,'Relevé bancaire'!$A$3:$F$102,4,FALSE),0))</f>
        <v/>
      </c>
      <c r="J59" s="8">
        <f>IF($A59="","",$E59-$I59)</f>
        <v/>
      </c>
      <c r="K59" s="9">
        <f>IF($A59="","",IF($F59="","Non trouvé",IF(AND($J59&gt;-0.01,$J59&lt;0.01),"Rapproché","Écart de montant")))</f>
        <v/>
      </c>
      <c r="L59" s="10" t="n"/>
    </row>
    <row r="60">
      <c r="A60" s="3" t="n"/>
      <c r="B60" s="4" t="n"/>
      <c r="C60" s="3" t="n"/>
      <c r="D60" s="3" t="n"/>
      <c r="E60" s="5" t="n"/>
      <c r="F60" s="11">
        <f>IF($A60="","",IFERROR(VLOOKUP($A60,'Relevé bancaire'!$A$3:$F$102,1,FALSE),""))</f>
        <v/>
      </c>
      <c r="G60" s="12">
        <f>IF($A60="","",IFERROR(VLOOKUP($A60,'Relevé bancaire'!$A$3:$F$102,2,FALSE),""))</f>
        <v/>
      </c>
      <c r="H60" s="11">
        <f>IF($A60="","",IFERROR(VLOOKUP($A60,'Relevé bancaire'!$A$3:$F$102,3,FALSE),""))</f>
        <v/>
      </c>
      <c r="I60" s="13">
        <f>IF($A60="","",IFERROR(VLOOKUP($A60,'Relevé bancaire'!$A$3:$F$102,4,FALSE),0))</f>
        <v/>
      </c>
      <c r="J60" s="13">
        <f>IF($A60="","",$E60-$I60)</f>
        <v/>
      </c>
      <c r="K60" s="14">
        <f>IF($A60="","",IF($F60="","Non trouvé",IF(AND($J60&gt;-0.01,$J60&lt;0.01),"Rapproché","Écart de montant")))</f>
        <v/>
      </c>
      <c r="L60" s="10" t="n"/>
    </row>
    <row r="61">
      <c r="A61" s="3" t="n"/>
      <c r="B61" s="4" t="n"/>
      <c r="C61" s="3" t="n"/>
      <c r="D61" s="3" t="n"/>
      <c r="E61" s="5" t="n"/>
      <c r="F61" s="6">
        <f>IF($A61="","",IFERROR(VLOOKUP($A61,'Relevé bancaire'!$A$3:$F$102,1,FALSE),""))</f>
        <v/>
      </c>
      <c r="G61" s="7">
        <f>IF($A61="","",IFERROR(VLOOKUP($A61,'Relevé bancaire'!$A$3:$F$102,2,FALSE),""))</f>
        <v/>
      </c>
      <c r="H61" s="6">
        <f>IF($A61="","",IFERROR(VLOOKUP($A61,'Relevé bancaire'!$A$3:$F$102,3,FALSE),""))</f>
        <v/>
      </c>
      <c r="I61" s="8">
        <f>IF($A61="","",IFERROR(VLOOKUP($A61,'Relevé bancaire'!$A$3:$F$102,4,FALSE),0))</f>
        <v/>
      </c>
      <c r="J61" s="8">
        <f>IF($A61="","",$E61-$I61)</f>
        <v/>
      </c>
      <c r="K61" s="9">
        <f>IF($A61="","",IF($F61="","Non trouvé",IF(AND($J61&gt;-0.01,$J61&lt;0.01),"Rapproché","Écart de montant")))</f>
        <v/>
      </c>
      <c r="L61" s="10" t="n"/>
    </row>
    <row r="62">
      <c r="A62" s="3" t="n"/>
      <c r="B62" s="4" t="n"/>
      <c r="C62" s="3" t="n"/>
      <c r="D62" s="3" t="n"/>
      <c r="E62" s="5" t="n"/>
      <c r="F62" s="11">
        <f>IF($A62="","",IFERROR(VLOOKUP($A62,'Relevé bancaire'!$A$3:$F$102,1,FALSE),""))</f>
        <v/>
      </c>
      <c r="G62" s="12">
        <f>IF($A62="","",IFERROR(VLOOKUP($A62,'Relevé bancaire'!$A$3:$F$102,2,FALSE),""))</f>
        <v/>
      </c>
      <c r="H62" s="11">
        <f>IF($A62="","",IFERROR(VLOOKUP($A62,'Relevé bancaire'!$A$3:$F$102,3,FALSE),""))</f>
        <v/>
      </c>
      <c r="I62" s="13">
        <f>IF($A62="","",IFERROR(VLOOKUP($A62,'Relevé bancaire'!$A$3:$F$102,4,FALSE),0))</f>
        <v/>
      </c>
      <c r="J62" s="13">
        <f>IF($A62="","",$E62-$I62)</f>
        <v/>
      </c>
      <c r="K62" s="14">
        <f>IF($A62="","",IF($F62="","Non trouvé",IF(AND($J62&gt;-0.01,$J62&lt;0.01),"Rapproché","Écart de montant")))</f>
        <v/>
      </c>
      <c r="L62" s="10" t="n"/>
    </row>
    <row r="63">
      <c r="A63" s="3" t="n"/>
      <c r="B63" s="4" t="n"/>
      <c r="C63" s="3" t="n"/>
      <c r="D63" s="3" t="n"/>
      <c r="E63" s="5" t="n"/>
      <c r="F63" s="6">
        <f>IF($A63="","",IFERROR(VLOOKUP($A63,'Relevé bancaire'!$A$3:$F$102,1,FALSE),""))</f>
        <v/>
      </c>
      <c r="G63" s="7">
        <f>IF($A63="","",IFERROR(VLOOKUP($A63,'Relevé bancaire'!$A$3:$F$102,2,FALSE),""))</f>
        <v/>
      </c>
      <c r="H63" s="6">
        <f>IF($A63="","",IFERROR(VLOOKUP($A63,'Relevé bancaire'!$A$3:$F$102,3,FALSE),""))</f>
        <v/>
      </c>
      <c r="I63" s="8">
        <f>IF($A63="","",IFERROR(VLOOKUP($A63,'Relevé bancaire'!$A$3:$F$102,4,FALSE),0))</f>
        <v/>
      </c>
      <c r="J63" s="8">
        <f>IF($A63="","",$E63-$I63)</f>
        <v/>
      </c>
      <c r="K63" s="9">
        <f>IF($A63="","",IF($F63="","Non trouvé",IF(AND($J63&gt;-0.01,$J63&lt;0.01),"Rapproché","Écart de montant")))</f>
        <v/>
      </c>
      <c r="L63" s="10" t="n"/>
    </row>
    <row r="64">
      <c r="A64" s="3" t="n"/>
      <c r="B64" s="4" t="n"/>
      <c r="C64" s="3" t="n"/>
      <c r="D64" s="3" t="n"/>
      <c r="E64" s="5" t="n"/>
      <c r="F64" s="11">
        <f>IF($A64="","",IFERROR(VLOOKUP($A64,'Relevé bancaire'!$A$3:$F$102,1,FALSE),""))</f>
        <v/>
      </c>
      <c r="G64" s="12">
        <f>IF($A64="","",IFERROR(VLOOKUP($A64,'Relevé bancaire'!$A$3:$F$102,2,FALSE),""))</f>
        <v/>
      </c>
      <c r="H64" s="11">
        <f>IF($A64="","",IFERROR(VLOOKUP($A64,'Relevé bancaire'!$A$3:$F$102,3,FALSE),""))</f>
        <v/>
      </c>
      <c r="I64" s="13">
        <f>IF($A64="","",IFERROR(VLOOKUP($A64,'Relevé bancaire'!$A$3:$F$102,4,FALSE),0))</f>
        <v/>
      </c>
      <c r="J64" s="13">
        <f>IF($A64="","",$E64-$I64)</f>
        <v/>
      </c>
      <c r="K64" s="14">
        <f>IF($A64="","",IF($F64="","Non trouvé",IF(AND($J64&gt;-0.01,$J64&lt;0.01),"Rapproché","Écart de montant")))</f>
        <v/>
      </c>
      <c r="L64" s="10" t="n"/>
    </row>
    <row r="65">
      <c r="A65" s="3" t="n"/>
      <c r="B65" s="4" t="n"/>
      <c r="C65" s="3" t="n"/>
      <c r="D65" s="3" t="n"/>
      <c r="E65" s="5" t="n"/>
      <c r="F65" s="6">
        <f>IF($A65="","",IFERROR(VLOOKUP($A65,'Relevé bancaire'!$A$3:$F$102,1,FALSE),""))</f>
        <v/>
      </c>
      <c r="G65" s="7">
        <f>IF($A65="","",IFERROR(VLOOKUP($A65,'Relevé bancaire'!$A$3:$F$102,2,FALSE),""))</f>
        <v/>
      </c>
      <c r="H65" s="6">
        <f>IF($A65="","",IFERROR(VLOOKUP($A65,'Relevé bancaire'!$A$3:$F$102,3,FALSE),""))</f>
        <v/>
      </c>
      <c r="I65" s="8">
        <f>IF($A65="","",IFERROR(VLOOKUP($A65,'Relevé bancaire'!$A$3:$F$102,4,FALSE),0))</f>
        <v/>
      </c>
      <c r="J65" s="8">
        <f>IF($A65="","",$E65-$I65)</f>
        <v/>
      </c>
      <c r="K65" s="9">
        <f>IF($A65="","",IF($F65="","Non trouvé",IF(AND($J65&gt;-0.01,$J65&lt;0.01),"Rapproché","Écart de montant")))</f>
        <v/>
      </c>
      <c r="L65" s="10" t="n"/>
    </row>
    <row r="66">
      <c r="A66" s="3" t="n"/>
      <c r="B66" s="4" t="n"/>
      <c r="C66" s="3" t="n"/>
      <c r="D66" s="3" t="n"/>
      <c r="E66" s="5" t="n"/>
      <c r="F66" s="11">
        <f>IF($A66="","",IFERROR(VLOOKUP($A66,'Relevé bancaire'!$A$3:$F$102,1,FALSE),""))</f>
        <v/>
      </c>
      <c r="G66" s="12">
        <f>IF($A66="","",IFERROR(VLOOKUP($A66,'Relevé bancaire'!$A$3:$F$102,2,FALSE),""))</f>
        <v/>
      </c>
      <c r="H66" s="11">
        <f>IF($A66="","",IFERROR(VLOOKUP($A66,'Relevé bancaire'!$A$3:$F$102,3,FALSE),""))</f>
        <v/>
      </c>
      <c r="I66" s="13">
        <f>IF($A66="","",IFERROR(VLOOKUP($A66,'Relevé bancaire'!$A$3:$F$102,4,FALSE),0))</f>
        <v/>
      </c>
      <c r="J66" s="13">
        <f>IF($A66="","",$E66-$I66)</f>
        <v/>
      </c>
      <c r="K66" s="14">
        <f>IF($A66="","",IF($F66="","Non trouvé",IF(AND($J66&gt;-0.01,$J66&lt;0.01),"Rapproché","Écart de montant")))</f>
        <v/>
      </c>
      <c r="L66" s="10" t="n"/>
    </row>
    <row r="67">
      <c r="A67" s="3" t="n"/>
      <c r="B67" s="4" t="n"/>
      <c r="C67" s="3" t="n"/>
      <c r="D67" s="3" t="n"/>
      <c r="E67" s="5" t="n"/>
      <c r="F67" s="6">
        <f>IF($A67="","",IFERROR(VLOOKUP($A67,'Relevé bancaire'!$A$3:$F$102,1,FALSE),""))</f>
        <v/>
      </c>
      <c r="G67" s="7">
        <f>IF($A67="","",IFERROR(VLOOKUP($A67,'Relevé bancaire'!$A$3:$F$102,2,FALSE),""))</f>
        <v/>
      </c>
      <c r="H67" s="6">
        <f>IF($A67="","",IFERROR(VLOOKUP($A67,'Relevé bancaire'!$A$3:$F$102,3,FALSE),""))</f>
        <v/>
      </c>
      <c r="I67" s="8">
        <f>IF($A67="","",IFERROR(VLOOKUP($A67,'Relevé bancaire'!$A$3:$F$102,4,FALSE),0))</f>
        <v/>
      </c>
      <c r="J67" s="8">
        <f>IF($A67="","",$E67-$I67)</f>
        <v/>
      </c>
      <c r="K67" s="9">
        <f>IF($A67="","",IF($F67="","Non trouvé",IF(AND($J67&gt;-0.01,$J67&lt;0.01),"Rapproché","Écart de montant")))</f>
        <v/>
      </c>
      <c r="L67" s="10" t="n"/>
    </row>
    <row r="68">
      <c r="A68" s="3" t="n"/>
      <c r="B68" s="4" t="n"/>
      <c r="C68" s="3" t="n"/>
      <c r="D68" s="3" t="n"/>
      <c r="E68" s="5" t="n"/>
      <c r="F68" s="11">
        <f>IF($A68="","",IFERROR(VLOOKUP($A68,'Relevé bancaire'!$A$3:$F$102,1,FALSE),""))</f>
        <v/>
      </c>
      <c r="G68" s="12">
        <f>IF($A68="","",IFERROR(VLOOKUP($A68,'Relevé bancaire'!$A$3:$F$102,2,FALSE),""))</f>
        <v/>
      </c>
      <c r="H68" s="11">
        <f>IF($A68="","",IFERROR(VLOOKUP($A68,'Relevé bancaire'!$A$3:$F$102,3,FALSE),""))</f>
        <v/>
      </c>
      <c r="I68" s="13">
        <f>IF($A68="","",IFERROR(VLOOKUP($A68,'Relevé bancaire'!$A$3:$F$102,4,FALSE),0))</f>
        <v/>
      </c>
      <c r="J68" s="13">
        <f>IF($A68="","",$E68-$I68)</f>
        <v/>
      </c>
      <c r="K68" s="14">
        <f>IF($A68="","",IF($F68="","Non trouvé",IF(AND($J68&gt;-0.01,$J68&lt;0.01),"Rapproché","Écart de montant")))</f>
        <v/>
      </c>
      <c r="L68" s="10" t="n"/>
    </row>
    <row r="69">
      <c r="A69" s="3" t="n"/>
      <c r="B69" s="4" t="n"/>
      <c r="C69" s="3" t="n"/>
      <c r="D69" s="3" t="n"/>
      <c r="E69" s="5" t="n"/>
      <c r="F69" s="6">
        <f>IF($A69="","",IFERROR(VLOOKUP($A69,'Relevé bancaire'!$A$3:$F$102,1,FALSE),""))</f>
        <v/>
      </c>
      <c r="G69" s="7">
        <f>IF($A69="","",IFERROR(VLOOKUP($A69,'Relevé bancaire'!$A$3:$F$102,2,FALSE),""))</f>
        <v/>
      </c>
      <c r="H69" s="6">
        <f>IF($A69="","",IFERROR(VLOOKUP($A69,'Relevé bancaire'!$A$3:$F$102,3,FALSE),""))</f>
        <v/>
      </c>
      <c r="I69" s="8">
        <f>IF($A69="","",IFERROR(VLOOKUP($A69,'Relevé bancaire'!$A$3:$F$102,4,FALSE),0))</f>
        <v/>
      </c>
      <c r="J69" s="8">
        <f>IF($A69="","",$E69-$I69)</f>
        <v/>
      </c>
      <c r="K69" s="9">
        <f>IF($A69="","",IF($F69="","Non trouvé",IF(AND($J69&gt;-0.01,$J69&lt;0.01),"Rapproché","Écart de montant")))</f>
        <v/>
      </c>
      <c r="L69" s="10" t="n"/>
    </row>
    <row r="70">
      <c r="A70" s="3" t="n"/>
      <c r="B70" s="4" t="n"/>
      <c r="C70" s="3" t="n"/>
      <c r="D70" s="3" t="n"/>
      <c r="E70" s="5" t="n"/>
      <c r="F70" s="11">
        <f>IF($A70="","",IFERROR(VLOOKUP($A70,'Relevé bancaire'!$A$3:$F$102,1,FALSE),""))</f>
        <v/>
      </c>
      <c r="G70" s="12">
        <f>IF($A70="","",IFERROR(VLOOKUP($A70,'Relevé bancaire'!$A$3:$F$102,2,FALSE),""))</f>
        <v/>
      </c>
      <c r="H70" s="11">
        <f>IF($A70="","",IFERROR(VLOOKUP($A70,'Relevé bancaire'!$A$3:$F$102,3,FALSE),""))</f>
        <v/>
      </c>
      <c r="I70" s="13">
        <f>IF($A70="","",IFERROR(VLOOKUP($A70,'Relevé bancaire'!$A$3:$F$102,4,FALSE),0))</f>
        <v/>
      </c>
      <c r="J70" s="13">
        <f>IF($A70="","",$E70-$I70)</f>
        <v/>
      </c>
      <c r="K70" s="14">
        <f>IF($A70="","",IF($F70="","Non trouvé",IF(AND($J70&gt;-0.01,$J70&lt;0.01),"Rapproché","Écart de montant")))</f>
        <v/>
      </c>
      <c r="L70" s="10" t="n"/>
    </row>
    <row r="71">
      <c r="A71" s="3" t="n"/>
      <c r="B71" s="4" t="n"/>
      <c r="C71" s="3" t="n"/>
      <c r="D71" s="3" t="n"/>
      <c r="E71" s="5" t="n"/>
      <c r="F71" s="6">
        <f>IF($A71="","",IFERROR(VLOOKUP($A71,'Relevé bancaire'!$A$3:$F$102,1,FALSE),""))</f>
        <v/>
      </c>
      <c r="G71" s="7">
        <f>IF($A71="","",IFERROR(VLOOKUP($A71,'Relevé bancaire'!$A$3:$F$102,2,FALSE),""))</f>
        <v/>
      </c>
      <c r="H71" s="6">
        <f>IF($A71="","",IFERROR(VLOOKUP($A71,'Relevé bancaire'!$A$3:$F$102,3,FALSE),""))</f>
        <v/>
      </c>
      <c r="I71" s="8">
        <f>IF($A71="","",IFERROR(VLOOKUP($A71,'Relevé bancaire'!$A$3:$F$102,4,FALSE),0))</f>
        <v/>
      </c>
      <c r="J71" s="8">
        <f>IF($A71="","",$E71-$I71)</f>
        <v/>
      </c>
      <c r="K71" s="9">
        <f>IF($A71="","",IF($F71="","Non trouvé",IF(AND($J71&gt;-0.01,$J71&lt;0.01),"Rapproché","Écart de montant")))</f>
        <v/>
      </c>
      <c r="L71" s="10" t="n"/>
    </row>
    <row r="72">
      <c r="A72" s="3" t="n"/>
      <c r="B72" s="4" t="n"/>
      <c r="C72" s="3" t="n"/>
      <c r="D72" s="3" t="n"/>
      <c r="E72" s="5" t="n"/>
      <c r="F72" s="11">
        <f>IF($A72="","",IFERROR(VLOOKUP($A72,'Relevé bancaire'!$A$3:$F$102,1,FALSE),""))</f>
        <v/>
      </c>
      <c r="G72" s="12">
        <f>IF($A72="","",IFERROR(VLOOKUP($A72,'Relevé bancaire'!$A$3:$F$102,2,FALSE),""))</f>
        <v/>
      </c>
      <c r="H72" s="11">
        <f>IF($A72="","",IFERROR(VLOOKUP($A72,'Relevé bancaire'!$A$3:$F$102,3,FALSE),""))</f>
        <v/>
      </c>
      <c r="I72" s="13">
        <f>IF($A72="","",IFERROR(VLOOKUP($A72,'Relevé bancaire'!$A$3:$F$102,4,FALSE),0))</f>
        <v/>
      </c>
      <c r="J72" s="13">
        <f>IF($A72="","",$E72-$I72)</f>
        <v/>
      </c>
      <c r="K72" s="14">
        <f>IF($A72="","",IF($F72="","Non trouvé",IF(AND($J72&gt;-0.01,$J72&lt;0.01),"Rapproché","Écart de montant")))</f>
        <v/>
      </c>
      <c r="L72" s="10" t="n"/>
    </row>
    <row r="73">
      <c r="A73" s="3" t="n"/>
      <c r="B73" s="4" t="n"/>
      <c r="C73" s="3" t="n"/>
      <c r="D73" s="3" t="n"/>
      <c r="E73" s="5" t="n"/>
      <c r="F73" s="6">
        <f>IF($A73="","",IFERROR(VLOOKUP($A73,'Relevé bancaire'!$A$3:$F$102,1,FALSE),""))</f>
        <v/>
      </c>
      <c r="G73" s="7">
        <f>IF($A73="","",IFERROR(VLOOKUP($A73,'Relevé bancaire'!$A$3:$F$102,2,FALSE),""))</f>
        <v/>
      </c>
      <c r="H73" s="6">
        <f>IF($A73="","",IFERROR(VLOOKUP($A73,'Relevé bancaire'!$A$3:$F$102,3,FALSE),""))</f>
        <v/>
      </c>
      <c r="I73" s="8">
        <f>IF($A73="","",IFERROR(VLOOKUP($A73,'Relevé bancaire'!$A$3:$F$102,4,FALSE),0))</f>
        <v/>
      </c>
      <c r="J73" s="8">
        <f>IF($A73="","",$E73-$I73)</f>
        <v/>
      </c>
      <c r="K73" s="9">
        <f>IF($A73="","",IF($F73="","Non trouvé",IF(AND($J73&gt;-0.01,$J73&lt;0.01),"Rapproché","Écart de montant")))</f>
        <v/>
      </c>
      <c r="L73" s="10" t="n"/>
    </row>
    <row r="74">
      <c r="A74" s="3" t="n"/>
      <c r="B74" s="4" t="n"/>
      <c r="C74" s="3" t="n"/>
      <c r="D74" s="3" t="n"/>
      <c r="E74" s="5" t="n"/>
      <c r="F74" s="11">
        <f>IF($A74="","",IFERROR(VLOOKUP($A74,'Relevé bancaire'!$A$3:$F$102,1,FALSE),""))</f>
        <v/>
      </c>
      <c r="G74" s="12">
        <f>IF($A74="","",IFERROR(VLOOKUP($A74,'Relevé bancaire'!$A$3:$F$102,2,FALSE),""))</f>
        <v/>
      </c>
      <c r="H74" s="11">
        <f>IF($A74="","",IFERROR(VLOOKUP($A74,'Relevé bancaire'!$A$3:$F$102,3,FALSE),""))</f>
        <v/>
      </c>
      <c r="I74" s="13">
        <f>IF($A74="","",IFERROR(VLOOKUP($A74,'Relevé bancaire'!$A$3:$F$102,4,FALSE),0))</f>
        <v/>
      </c>
      <c r="J74" s="13">
        <f>IF($A74="","",$E74-$I74)</f>
        <v/>
      </c>
      <c r="K74" s="14">
        <f>IF($A74="","",IF($F74="","Non trouvé",IF(AND($J74&gt;-0.01,$J74&lt;0.01),"Rapproché","Écart de montant")))</f>
        <v/>
      </c>
      <c r="L74" s="10" t="n"/>
    </row>
    <row r="75">
      <c r="A75" s="3" t="n"/>
      <c r="B75" s="4" t="n"/>
      <c r="C75" s="3" t="n"/>
      <c r="D75" s="3" t="n"/>
      <c r="E75" s="5" t="n"/>
      <c r="F75" s="6">
        <f>IF($A75="","",IFERROR(VLOOKUP($A75,'Relevé bancaire'!$A$3:$F$102,1,FALSE),""))</f>
        <v/>
      </c>
      <c r="G75" s="7">
        <f>IF($A75="","",IFERROR(VLOOKUP($A75,'Relevé bancaire'!$A$3:$F$102,2,FALSE),""))</f>
        <v/>
      </c>
      <c r="H75" s="6">
        <f>IF($A75="","",IFERROR(VLOOKUP($A75,'Relevé bancaire'!$A$3:$F$102,3,FALSE),""))</f>
        <v/>
      </c>
      <c r="I75" s="8">
        <f>IF($A75="","",IFERROR(VLOOKUP($A75,'Relevé bancaire'!$A$3:$F$102,4,FALSE),0))</f>
        <v/>
      </c>
      <c r="J75" s="8">
        <f>IF($A75="","",$E75-$I75)</f>
        <v/>
      </c>
      <c r="K75" s="9">
        <f>IF($A75="","",IF($F75="","Non trouvé",IF(AND($J75&gt;-0.01,$J75&lt;0.01),"Rapproché","Écart de montant")))</f>
        <v/>
      </c>
      <c r="L75" s="10" t="n"/>
    </row>
    <row r="76">
      <c r="A76" s="3" t="n"/>
      <c r="B76" s="4" t="n"/>
      <c r="C76" s="3" t="n"/>
      <c r="D76" s="3" t="n"/>
      <c r="E76" s="5" t="n"/>
      <c r="F76" s="11">
        <f>IF($A76="","",IFERROR(VLOOKUP($A76,'Relevé bancaire'!$A$3:$F$102,1,FALSE),""))</f>
        <v/>
      </c>
      <c r="G76" s="12">
        <f>IF($A76="","",IFERROR(VLOOKUP($A76,'Relevé bancaire'!$A$3:$F$102,2,FALSE),""))</f>
        <v/>
      </c>
      <c r="H76" s="11">
        <f>IF($A76="","",IFERROR(VLOOKUP($A76,'Relevé bancaire'!$A$3:$F$102,3,FALSE),""))</f>
        <v/>
      </c>
      <c r="I76" s="13">
        <f>IF($A76="","",IFERROR(VLOOKUP($A76,'Relevé bancaire'!$A$3:$F$102,4,FALSE),0))</f>
        <v/>
      </c>
      <c r="J76" s="13">
        <f>IF($A76="","",$E76-$I76)</f>
        <v/>
      </c>
      <c r="K76" s="14">
        <f>IF($A76="","",IF($F76="","Non trouvé",IF(AND($J76&gt;-0.01,$J76&lt;0.01),"Rapproché","Écart de montant")))</f>
        <v/>
      </c>
      <c r="L76" s="10" t="n"/>
    </row>
    <row r="77">
      <c r="A77" s="3" t="n"/>
      <c r="B77" s="4" t="n"/>
      <c r="C77" s="3" t="n"/>
      <c r="D77" s="3" t="n"/>
      <c r="E77" s="5" t="n"/>
      <c r="F77" s="6">
        <f>IF($A77="","",IFERROR(VLOOKUP($A77,'Relevé bancaire'!$A$3:$F$102,1,FALSE),""))</f>
        <v/>
      </c>
      <c r="G77" s="7">
        <f>IF($A77="","",IFERROR(VLOOKUP($A77,'Relevé bancaire'!$A$3:$F$102,2,FALSE),""))</f>
        <v/>
      </c>
      <c r="H77" s="6">
        <f>IF($A77="","",IFERROR(VLOOKUP($A77,'Relevé bancaire'!$A$3:$F$102,3,FALSE),""))</f>
        <v/>
      </c>
      <c r="I77" s="8">
        <f>IF($A77="","",IFERROR(VLOOKUP($A77,'Relevé bancaire'!$A$3:$F$102,4,FALSE),0))</f>
        <v/>
      </c>
      <c r="J77" s="8">
        <f>IF($A77="","",$E77-$I77)</f>
        <v/>
      </c>
      <c r="K77" s="9">
        <f>IF($A77="","",IF($F77="","Non trouvé",IF(AND($J77&gt;-0.01,$J77&lt;0.01),"Rapproché","Écart de montant")))</f>
        <v/>
      </c>
      <c r="L77" s="10" t="n"/>
    </row>
    <row r="78">
      <c r="A78" s="3" t="n"/>
      <c r="B78" s="4" t="n"/>
      <c r="C78" s="3" t="n"/>
      <c r="D78" s="3" t="n"/>
      <c r="E78" s="5" t="n"/>
      <c r="F78" s="11">
        <f>IF($A78="","",IFERROR(VLOOKUP($A78,'Relevé bancaire'!$A$3:$F$102,1,FALSE),""))</f>
        <v/>
      </c>
      <c r="G78" s="12">
        <f>IF($A78="","",IFERROR(VLOOKUP($A78,'Relevé bancaire'!$A$3:$F$102,2,FALSE),""))</f>
        <v/>
      </c>
      <c r="H78" s="11">
        <f>IF($A78="","",IFERROR(VLOOKUP($A78,'Relevé bancaire'!$A$3:$F$102,3,FALSE),""))</f>
        <v/>
      </c>
      <c r="I78" s="13">
        <f>IF($A78="","",IFERROR(VLOOKUP($A78,'Relevé bancaire'!$A$3:$F$102,4,FALSE),0))</f>
        <v/>
      </c>
      <c r="J78" s="13">
        <f>IF($A78="","",$E78-$I78)</f>
        <v/>
      </c>
      <c r="K78" s="14">
        <f>IF($A78="","",IF($F78="","Non trouvé",IF(AND($J78&gt;-0.01,$J78&lt;0.01),"Rapproché","Écart de montant")))</f>
        <v/>
      </c>
      <c r="L78" s="10" t="n"/>
    </row>
    <row r="79">
      <c r="A79" s="3" t="n"/>
      <c r="B79" s="4" t="n"/>
      <c r="C79" s="3" t="n"/>
      <c r="D79" s="3" t="n"/>
      <c r="E79" s="5" t="n"/>
      <c r="F79" s="6">
        <f>IF($A79="","",IFERROR(VLOOKUP($A79,'Relevé bancaire'!$A$3:$F$102,1,FALSE),""))</f>
        <v/>
      </c>
      <c r="G79" s="7">
        <f>IF($A79="","",IFERROR(VLOOKUP($A79,'Relevé bancaire'!$A$3:$F$102,2,FALSE),""))</f>
        <v/>
      </c>
      <c r="H79" s="6">
        <f>IF($A79="","",IFERROR(VLOOKUP($A79,'Relevé bancaire'!$A$3:$F$102,3,FALSE),""))</f>
        <v/>
      </c>
      <c r="I79" s="8">
        <f>IF($A79="","",IFERROR(VLOOKUP($A79,'Relevé bancaire'!$A$3:$F$102,4,FALSE),0))</f>
        <v/>
      </c>
      <c r="J79" s="8">
        <f>IF($A79="","",$E79-$I79)</f>
        <v/>
      </c>
      <c r="K79" s="9">
        <f>IF($A79="","",IF($F79="","Non trouvé",IF(AND($J79&gt;-0.01,$J79&lt;0.01),"Rapproché","Écart de montant")))</f>
        <v/>
      </c>
      <c r="L79" s="10" t="n"/>
    </row>
    <row r="80">
      <c r="A80" s="3" t="n"/>
      <c r="B80" s="4" t="n"/>
      <c r="C80" s="3" t="n"/>
      <c r="D80" s="3" t="n"/>
      <c r="E80" s="5" t="n"/>
      <c r="F80" s="11">
        <f>IF($A80="","",IFERROR(VLOOKUP($A80,'Relevé bancaire'!$A$3:$F$102,1,FALSE),""))</f>
        <v/>
      </c>
      <c r="G80" s="12">
        <f>IF($A80="","",IFERROR(VLOOKUP($A80,'Relevé bancaire'!$A$3:$F$102,2,FALSE),""))</f>
        <v/>
      </c>
      <c r="H80" s="11">
        <f>IF($A80="","",IFERROR(VLOOKUP($A80,'Relevé bancaire'!$A$3:$F$102,3,FALSE),""))</f>
        <v/>
      </c>
      <c r="I80" s="13">
        <f>IF($A80="","",IFERROR(VLOOKUP($A80,'Relevé bancaire'!$A$3:$F$102,4,FALSE),0))</f>
        <v/>
      </c>
      <c r="J80" s="13">
        <f>IF($A80="","",$E80-$I80)</f>
        <v/>
      </c>
      <c r="K80" s="14">
        <f>IF($A80="","",IF($F80="","Non trouvé",IF(AND($J80&gt;-0.01,$J80&lt;0.01),"Rapproché","Écart de montant")))</f>
        <v/>
      </c>
      <c r="L80" s="10" t="n"/>
    </row>
    <row r="81">
      <c r="A81" s="3" t="n"/>
      <c r="B81" s="4" t="n"/>
      <c r="C81" s="3" t="n"/>
      <c r="D81" s="3" t="n"/>
      <c r="E81" s="5" t="n"/>
      <c r="F81" s="6">
        <f>IF($A81="","",IFERROR(VLOOKUP($A81,'Relevé bancaire'!$A$3:$F$102,1,FALSE),""))</f>
        <v/>
      </c>
      <c r="G81" s="7">
        <f>IF($A81="","",IFERROR(VLOOKUP($A81,'Relevé bancaire'!$A$3:$F$102,2,FALSE),""))</f>
        <v/>
      </c>
      <c r="H81" s="6">
        <f>IF($A81="","",IFERROR(VLOOKUP($A81,'Relevé bancaire'!$A$3:$F$102,3,FALSE),""))</f>
        <v/>
      </c>
      <c r="I81" s="8">
        <f>IF($A81="","",IFERROR(VLOOKUP($A81,'Relevé bancaire'!$A$3:$F$102,4,FALSE),0))</f>
        <v/>
      </c>
      <c r="J81" s="8">
        <f>IF($A81="","",$E81-$I81)</f>
        <v/>
      </c>
      <c r="K81" s="9">
        <f>IF($A81="","",IF($F81="","Non trouvé",IF(AND($J81&gt;-0.01,$J81&lt;0.01),"Rapproché","Écart de montant")))</f>
        <v/>
      </c>
      <c r="L81" s="10" t="n"/>
    </row>
    <row r="82">
      <c r="A82" s="3" t="n"/>
      <c r="B82" s="4" t="n"/>
      <c r="C82" s="3" t="n"/>
      <c r="D82" s="3" t="n"/>
      <c r="E82" s="5" t="n"/>
      <c r="F82" s="11">
        <f>IF($A82="","",IFERROR(VLOOKUP($A82,'Relevé bancaire'!$A$3:$F$102,1,FALSE),""))</f>
        <v/>
      </c>
      <c r="G82" s="12">
        <f>IF($A82="","",IFERROR(VLOOKUP($A82,'Relevé bancaire'!$A$3:$F$102,2,FALSE),""))</f>
        <v/>
      </c>
      <c r="H82" s="11">
        <f>IF($A82="","",IFERROR(VLOOKUP($A82,'Relevé bancaire'!$A$3:$F$102,3,FALSE),""))</f>
        <v/>
      </c>
      <c r="I82" s="13">
        <f>IF($A82="","",IFERROR(VLOOKUP($A82,'Relevé bancaire'!$A$3:$F$102,4,FALSE),0))</f>
        <v/>
      </c>
      <c r="J82" s="13">
        <f>IF($A82="","",$E82-$I82)</f>
        <v/>
      </c>
      <c r="K82" s="14">
        <f>IF($A82="","",IF($F82="","Non trouvé",IF(AND($J82&gt;-0.01,$J82&lt;0.01),"Rapproché","Écart de montant")))</f>
        <v/>
      </c>
      <c r="L82" s="10" t="n"/>
    </row>
    <row r="83">
      <c r="A83" s="3" t="n"/>
      <c r="B83" s="4" t="n"/>
      <c r="C83" s="3" t="n"/>
      <c r="D83" s="3" t="n"/>
      <c r="E83" s="5" t="n"/>
      <c r="F83" s="6">
        <f>IF($A83="","",IFERROR(VLOOKUP($A83,'Relevé bancaire'!$A$3:$F$102,1,FALSE),""))</f>
        <v/>
      </c>
      <c r="G83" s="7">
        <f>IF($A83="","",IFERROR(VLOOKUP($A83,'Relevé bancaire'!$A$3:$F$102,2,FALSE),""))</f>
        <v/>
      </c>
      <c r="H83" s="6">
        <f>IF($A83="","",IFERROR(VLOOKUP($A83,'Relevé bancaire'!$A$3:$F$102,3,FALSE),""))</f>
        <v/>
      </c>
      <c r="I83" s="8">
        <f>IF($A83="","",IFERROR(VLOOKUP($A83,'Relevé bancaire'!$A$3:$F$102,4,FALSE),0))</f>
        <v/>
      </c>
      <c r="J83" s="8">
        <f>IF($A83="","",$E83-$I83)</f>
        <v/>
      </c>
      <c r="K83" s="9">
        <f>IF($A83="","",IF($F83="","Non trouvé",IF(AND($J83&gt;-0.01,$J83&lt;0.01),"Rapproché","Écart de montant")))</f>
        <v/>
      </c>
      <c r="L83" s="10" t="n"/>
    </row>
    <row r="84">
      <c r="A84" s="3" t="n"/>
      <c r="B84" s="4" t="n"/>
      <c r="C84" s="3" t="n"/>
      <c r="D84" s="3" t="n"/>
      <c r="E84" s="5" t="n"/>
      <c r="F84" s="11">
        <f>IF($A84="","",IFERROR(VLOOKUP($A84,'Relevé bancaire'!$A$3:$F$102,1,FALSE),""))</f>
        <v/>
      </c>
      <c r="G84" s="12">
        <f>IF($A84="","",IFERROR(VLOOKUP($A84,'Relevé bancaire'!$A$3:$F$102,2,FALSE),""))</f>
        <v/>
      </c>
      <c r="H84" s="11">
        <f>IF($A84="","",IFERROR(VLOOKUP($A84,'Relevé bancaire'!$A$3:$F$102,3,FALSE),""))</f>
        <v/>
      </c>
      <c r="I84" s="13">
        <f>IF($A84="","",IFERROR(VLOOKUP($A84,'Relevé bancaire'!$A$3:$F$102,4,FALSE),0))</f>
        <v/>
      </c>
      <c r="J84" s="13">
        <f>IF($A84="","",$E84-$I84)</f>
        <v/>
      </c>
      <c r="K84" s="14">
        <f>IF($A84="","",IF($F84="","Non trouvé",IF(AND($J84&gt;-0.01,$J84&lt;0.01),"Rapproché","Écart de montant")))</f>
        <v/>
      </c>
      <c r="L84" s="10" t="n"/>
    </row>
    <row r="85">
      <c r="A85" s="3" t="n"/>
      <c r="B85" s="4" t="n"/>
      <c r="C85" s="3" t="n"/>
      <c r="D85" s="3" t="n"/>
      <c r="E85" s="5" t="n"/>
      <c r="F85" s="6">
        <f>IF($A85="","",IFERROR(VLOOKUP($A85,'Relevé bancaire'!$A$3:$F$102,1,FALSE),""))</f>
        <v/>
      </c>
      <c r="G85" s="7">
        <f>IF($A85="","",IFERROR(VLOOKUP($A85,'Relevé bancaire'!$A$3:$F$102,2,FALSE),""))</f>
        <v/>
      </c>
      <c r="H85" s="6">
        <f>IF($A85="","",IFERROR(VLOOKUP($A85,'Relevé bancaire'!$A$3:$F$102,3,FALSE),""))</f>
        <v/>
      </c>
      <c r="I85" s="8">
        <f>IF($A85="","",IFERROR(VLOOKUP($A85,'Relevé bancaire'!$A$3:$F$102,4,FALSE),0))</f>
        <v/>
      </c>
      <c r="J85" s="8">
        <f>IF($A85="","",$E85-$I85)</f>
        <v/>
      </c>
      <c r="K85" s="9">
        <f>IF($A85="","",IF($F85="","Non trouvé",IF(AND($J85&gt;-0.01,$J85&lt;0.01),"Rapproché","Écart de montant")))</f>
        <v/>
      </c>
      <c r="L85" s="10" t="n"/>
    </row>
    <row r="86">
      <c r="A86" s="3" t="n"/>
      <c r="B86" s="4" t="n"/>
      <c r="C86" s="3" t="n"/>
      <c r="D86" s="3" t="n"/>
      <c r="E86" s="5" t="n"/>
      <c r="F86" s="11">
        <f>IF($A86="","",IFERROR(VLOOKUP($A86,'Relevé bancaire'!$A$3:$F$102,1,FALSE),""))</f>
        <v/>
      </c>
      <c r="G86" s="12">
        <f>IF($A86="","",IFERROR(VLOOKUP($A86,'Relevé bancaire'!$A$3:$F$102,2,FALSE),""))</f>
        <v/>
      </c>
      <c r="H86" s="11">
        <f>IF($A86="","",IFERROR(VLOOKUP($A86,'Relevé bancaire'!$A$3:$F$102,3,FALSE),""))</f>
        <v/>
      </c>
      <c r="I86" s="13">
        <f>IF($A86="","",IFERROR(VLOOKUP($A86,'Relevé bancaire'!$A$3:$F$102,4,FALSE),0))</f>
        <v/>
      </c>
      <c r="J86" s="13">
        <f>IF($A86="","",$E86-$I86)</f>
        <v/>
      </c>
      <c r="K86" s="14">
        <f>IF($A86="","",IF($F86="","Non trouvé",IF(AND($J86&gt;-0.01,$J86&lt;0.01),"Rapproché","Écart de montant")))</f>
        <v/>
      </c>
      <c r="L86" s="10" t="n"/>
    </row>
    <row r="87">
      <c r="A87" s="3" t="n"/>
      <c r="B87" s="4" t="n"/>
      <c r="C87" s="3" t="n"/>
      <c r="D87" s="3" t="n"/>
      <c r="E87" s="5" t="n"/>
      <c r="F87" s="6">
        <f>IF($A87="","",IFERROR(VLOOKUP($A87,'Relevé bancaire'!$A$3:$F$102,1,FALSE),""))</f>
        <v/>
      </c>
      <c r="G87" s="7">
        <f>IF($A87="","",IFERROR(VLOOKUP($A87,'Relevé bancaire'!$A$3:$F$102,2,FALSE),""))</f>
        <v/>
      </c>
      <c r="H87" s="6">
        <f>IF($A87="","",IFERROR(VLOOKUP($A87,'Relevé bancaire'!$A$3:$F$102,3,FALSE),""))</f>
        <v/>
      </c>
      <c r="I87" s="8">
        <f>IF($A87="","",IFERROR(VLOOKUP($A87,'Relevé bancaire'!$A$3:$F$102,4,FALSE),0))</f>
        <v/>
      </c>
      <c r="J87" s="8">
        <f>IF($A87="","",$E87-$I87)</f>
        <v/>
      </c>
      <c r="K87" s="9">
        <f>IF($A87="","",IF($F87="","Non trouvé",IF(AND($J87&gt;-0.01,$J87&lt;0.01),"Rapproché","Écart de montant")))</f>
        <v/>
      </c>
      <c r="L87" s="10" t="n"/>
    </row>
    <row r="88">
      <c r="A88" s="3" t="n"/>
      <c r="B88" s="4" t="n"/>
      <c r="C88" s="3" t="n"/>
      <c r="D88" s="3" t="n"/>
      <c r="E88" s="5" t="n"/>
      <c r="F88" s="11">
        <f>IF($A88="","",IFERROR(VLOOKUP($A88,'Relevé bancaire'!$A$3:$F$102,1,FALSE),""))</f>
        <v/>
      </c>
      <c r="G88" s="12">
        <f>IF($A88="","",IFERROR(VLOOKUP($A88,'Relevé bancaire'!$A$3:$F$102,2,FALSE),""))</f>
        <v/>
      </c>
      <c r="H88" s="11">
        <f>IF($A88="","",IFERROR(VLOOKUP($A88,'Relevé bancaire'!$A$3:$F$102,3,FALSE),""))</f>
        <v/>
      </c>
      <c r="I88" s="13">
        <f>IF($A88="","",IFERROR(VLOOKUP($A88,'Relevé bancaire'!$A$3:$F$102,4,FALSE),0))</f>
        <v/>
      </c>
      <c r="J88" s="13">
        <f>IF($A88="","",$E88-$I88)</f>
        <v/>
      </c>
      <c r="K88" s="14">
        <f>IF($A88="","",IF($F88="","Non trouvé",IF(AND($J88&gt;-0.01,$J88&lt;0.01),"Rapproché","Écart de montant")))</f>
        <v/>
      </c>
      <c r="L88" s="10" t="n"/>
    </row>
    <row r="89">
      <c r="A89" s="3" t="n"/>
      <c r="B89" s="4" t="n"/>
      <c r="C89" s="3" t="n"/>
      <c r="D89" s="3" t="n"/>
      <c r="E89" s="5" t="n"/>
      <c r="F89" s="6">
        <f>IF($A89="","",IFERROR(VLOOKUP($A89,'Relevé bancaire'!$A$3:$F$102,1,FALSE),""))</f>
        <v/>
      </c>
      <c r="G89" s="7">
        <f>IF($A89="","",IFERROR(VLOOKUP($A89,'Relevé bancaire'!$A$3:$F$102,2,FALSE),""))</f>
        <v/>
      </c>
      <c r="H89" s="6">
        <f>IF($A89="","",IFERROR(VLOOKUP($A89,'Relevé bancaire'!$A$3:$F$102,3,FALSE),""))</f>
        <v/>
      </c>
      <c r="I89" s="8">
        <f>IF($A89="","",IFERROR(VLOOKUP($A89,'Relevé bancaire'!$A$3:$F$102,4,FALSE),0))</f>
        <v/>
      </c>
      <c r="J89" s="8">
        <f>IF($A89="","",$E89-$I89)</f>
        <v/>
      </c>
      <c r="K89" s="9">
        <f>IF($A89="","",IF($F89="","Non trouvé",IF(AND($J89&gt;-0.01,$J89&lt;0.01),"Rapproché","Écart de montant")))</f>
        <v/>
      </c>
      <c r="L89" s="10" t="n"/>
    </row>
    <row r="90">
      <c r="A90" s="3" t="n"/>
      <c r="B90" s="4" t="n"/>
      <c r="C90" s="3" t="n"/>
      <c r="D90" s="3" t="n"/>
      <c r="E90" s="5" t="n"/>
      <c r="F90" s="11">
        <f>IF($A90="","",IFERROR(VLOOKUP($A90,'Relevé bancaire'!$A$3:$F$102,1,FALSE),""))</f>
        <v/>
      </c>
      <c r="G90" s="12">
        <f>IF($A90="","",IFERROR(VLOOKUP($A90,'Relevé bancaire'!$A$3:$F$102,2,FALSE),""))</f>
        <v/>
      </c>
      <c r="H90" s="11">
        <f>IF($A90="","",IFERROR(VLOOKUP($A90,'Relevé bancaire'!$A$3:$F$102,3,FALSE),""))</f>
        <v/>
      </c>
      <c r="I90" s="13">
        <f>IF($A90="","",IFERROR(VLOOKUP($A90,'Relevé bancaire'!$A$3:$F$102,4,FALSE),0))</f>
        <v/>
      </c>
      <c r="J90" s="13">
        <f>IF($A90="","",$E90-$I90)</f>
        <v/>
      </c>
      <c r="K90" s="14">
        <f>IF($A90="","",IF($F90="","Non trouvé",IF(AND($J90&gt;-0.01,$J90&lt;0.01),"Rapproché","Écart de montant")))</f>
        <v/>
      </c>
      <c r="L90" s="10" t="n"/>
    </row>
    <row r="91">
      <c r="A91" s="3" t="n"/>
      <c r="B91" s="4" t="n"/>
      <c r="C91" s="3" t="n"/>
      <c r="D91" s="3" t="n"/>
      <c r="E91" s="5" t="n"/>
      <c r="F91" s="6">
        <f>IF($A91="","",IFERROR(VLOOKUP($A91,'Relevé bancaire'!$A$3:$F$102,1,FALSE),""))</f>
        <v/>
      </c>
      <c r="G91" s="7">
        <f>IF($A91="","",IFERROR(VLOOKUP($A91,'Relevé bancaire'!$A$3:$F$102,2,FALSE),""))</f>
        <v/>
      </c>
      <c r="H91" s="6">
        <f>IF($A91="","",IFERROR(VLOOKUP($A91,'Relevé bancaire'!$A$3:$F$102,3,FALSE),""))</f>
        <v/>
      </c>
      <c r="I91" s="8">
        <f>IF($A91="","",IFERROR(VLOOKUP($A91,'Relevé bancaire'!$A$3:$F$102,4,FALSE),0))</f>
        <v/>
      </c>
      <c r="J91" s="8">
        <f>IF($A91="","",$E91-$I91)</f>
        <v/>
      </c>
      <c r="K91" s="9">
        <f>IF($A91="","",IF($F91="","Non trouvé",IF(AND($J91&gt;-0.01,$J91&lt;0.01),"Rapproché","Écart de montant")))</f>
        <v/>
      </c>
      <c r="L91" s="10" t="n"/>
    </row>
    <row r="92">
      <c r="A92" s="3" t="n"/>
      <c r="B92" s="4" t="n"/>
      <c r="C92" s="3" t="n"/>
      <c r="D92" s="3" t="n"/>
      <c r="E92" s="5" t="n"/>
      <c r="F92" s="11">
        <f>IF($A92="","",IFERROR(VLOOKUP($A92,'Relevé bancaire'!$A$3:$F$102,1,FALSE),""))</f>
        <v/>
      </c>
      <c r="G92" s="12">
        <f>IF($A92="","",IFERROR(VLOOKUP($A92,'Relevé bancaire'!$A$3:$F$102,2,FALSE),""))</f>
        <v/>
      </c>
      <c r="H92" s="11">
        <f>IF($A92="","",IFERROR(VLOOKUP($A92,'Relevé bancaire'!$A$3:$F$102,3,FALSE),""))</f>
        <v/>
      </c>
      <c r="I92" s="13">
        <f>IF($A92="","",IFERROR(VLOOKUP($A92,'Relevé bancaire'!$A$3:$F$102,4,FALSE),0))</f>
        <v/>
      </c>
      <c r="J92" s="13">
        <f>IF($A92="","",$E92-$I92)</f>
        <v/>
      </c>
      <c r="K92" s="14">
        <f>IF($A92="","",IF($F92="","Non trouvé",IF(AND($J92&gt;-0.01,$J92&lt;0.01),"Rapproché","Écart de montant")))</f>
        <v/>
      </c>
      <c r="L92" s="10" t="n"/>
    </row>
    <row r="93">
      <c r="A93" s="3" t="n"/>
      <c r="B93" s="4" t="n"/>
      <c r="C93" s="3" t="n"/>
      <c r="D93" s="3" t="n"/>
      <c r="E93" s="5" t="n"/>
      <c r="F93" s="6">
        <f>IF($A93="","",IFERROR(VLOOKUP($A93,'Relevé bancaire'!$A$3:$F$102,1,FALSE),""))</f>
        <v/>
      </c>
      <c r="G93" s="7">
        <f>IF($A93="","",IFERROR(VLOOKUP($A93,'Relevé bancaire'!$A$3:$F$102,2,FALSE),""))</f>
        <v/>
      </c>
      <c r="H93" s="6">
        <f>IF($A93="","",IFERROR(VLOOKUP($A93,'Relevé bancaire'!$A$3:$F$102,3,FALSE),""))</f>
        <v/>
      </c>
      <c r="I93" s="8">
        <f>IF($A93="","",IFERROR(VLOOKUP($A93,'Relevé bancaire'!$A$3:$F$102,4,FALSE),0))</f>
        <v/>
      </c>
      <c r="J93" s="8">
        <f>IF($A93="","",$E93-$I93)</f>
        <v/>
      </c>
      <c r="K93" s="9">
        <f>IF($A93="","",IF($F93="","Non trouvé",IF(AND($J93&gt;-0.01,$J93&lt;0.01),"Rapproché","Écart de montant")))</f>
        <v/>
      </c>
      <c r="L93" s="10" t="n"/>
    </row>
    <row r="94">
      <c r="A94" s="3" t="n"/>
      <c r="B94" s="4" t="n"/>
      <c r="C94" s="3" t="n"/>
      <c r="D94" s="3" t="n"/>
      <c r="E94" s="5" t="n"/>
      <c r="F94" s="11">
        <f>IF($A94="","",IFERROR(VLOOKUP($A94,'Relevé bancaire'!$A$3:$F$102,1,FALSE),""))</f>
        <v/>
      </c>
      <c r="G94" s="12">
        <f>IF($A94="","",IFERROR(VLOOKUP($A94,'Relevé bancaire'!$A$3:$F$102,2,FALSE),""))</f>
        <v/>
      </c>
      <c r="H94" s="11">
        <f>IF($A94="","",IFERROR(VLOOKUP($A94,'Relevé bancaire'!$A$3:$F$102,3,FALSE),""))</f>
        <v/>
      </c>
      <c r="I94" s="13">
        <f>IF($A94="","",IFERROR(VLOOKUP($A94,'Relevé bancaire'!$A$3:$F$102,4,FALSE),0))</f>
        <v/>
      </c>
      <c r="J94" s="13">
        <f>IF($A94="","",$E94-$I94)</f>
        <v/>
      </c>
      <c r="K94" s="14">
        <f>IF($A94="","",IF($F94="","Non trouvé",IF(AND($J94&gt;-0.01,$J94&lt;0.01),"Rapproché","Écart de montant")))</f>
        <v/>
      </c>
      <c r="L94" s="10" t="n"/>
    </row>
    <row r="95">
      <c r="A95" s="3" t="n"/>
      <c r="B95" s="4" t="n"/>
      <c r="C95" s="3" t="n"/>
      <c r="D95" s="3" t="n"/>
      <c r="E95" s="5" t="n"/>
      <c r="F95" s="6">
        <f>IF($A95="","",IFERROR(VLOOKUP($A95,'Relevé bancaire'!$A$3:$F$102,1,FALSE),""))</f>
        <v/>
      </c>
      <c r="G95" s="7">
        <f>IF($A95="","",IFERROR(VLOOKUP($A95,'Relevé bancaire'!$A$3:$F$102,2,FALSE),""))</f>
        <v/>
      </c>
      <c r="H95" s="6">
        <f>IF($A95="","",IFERROR(VLOOKUP($A95,'Relevé bancaire'!$A$3:$F$102,3,FALSE),""))</f>
        <v/>
      </c>
      <c r="I95" s="8">
        <f>IF($A95="","",IFERROR(VLOOKUP($A95,'Relevé bancaire'!$A$3:$F$102,4,FALSE),0))</f>
        <v/>
      </c>
      <c r="J95" s="8">
        <f>IF($A95="","",$E95-$I95)</f>
        <v/>
      </c>
      <c r="K95" s="9">
        <f>IF($A95="","",IF($F95="","Non trouvé",IF(AND($J95&gt;-0.01,$J95&lt;0.01),"Rapproché","Écart de montant")))</f>
        <v/>
      </c>
      <c r="L95" s="10" t="n"/>
    </row>
    <row r="96">
      <c r="A96" s="3" t="n"/>
      <c r="B96" s="4" t="n"/>
      <c r="C96" s="3" t="n"/>
      <c r="D96" s="3" t="n"/>
      <c r="E96" s="5" t="n"/>
      <c r="F96" s="11">
        <f>IF($A96="","",IFERROR(VLOOKUP($A96,'Relevé bancaire'!$A$3:$F$102,1,FALSE),""))</f>
        <v/>
      </c>
      <c r="G96" s="12">
        <f>IF($A96="","",IFERROR(VLOOKUP($A96,'Relevé bancaire'!$A$3:$F$102,2,FALSE),""))</f>
        <v/>
      </c>
      <c r="H96" s="11">
        <f>IF($A96="","",IFERROR(VLOOKUP($A96,'Relevé bancaire'!$A$3:$F$102,3,FALSE),""))</f>
        <v/>
      </c>
      <c r="I96" s="13">
        <f>IF($A96="","",IFERROR(VLOOKUP($A96,'Relevé bancaire'!$A$3:$F$102,4,FALSE),0))</f>
        <v/>
      </c>
      <c r="J96" s="13">
        <f>IF($A96="","",$E96-$I96)</f>
        <v/>
      </c>
      <c r="K96" s="14">
        <f>IF($A96="","",IF($F96="","Non trouvé",IF(AND($J96&gt;-0.01,$J96&lt;0.01),"Rapproché","Écart de montant")))</f>
        <v/>
      </c>
      <c r="L96" s="10" t="n"/>
    </row>
    <row r="97">
      <c r="A97" s="3" t="n"/>
      <c r="B97" s="4" t="n"/>
      <c r="C97" s="3" t="n"/>
      <c r="D97" s="3" t="n"/>
      <c r="E97" s="5" t="n"/>
      <c r="F97" s="6">
        <f>IF($A97="","",IFERROR(VLOOKUP($A97,'Relevé bancaire'!$A$3:$F$102,1,FALSE),""))</f>
        <v/>
      </c>
      <c r="G97" s="7">
        <f>IF($A97="","",IFERROR(VLOOKUP($A97,'Relevé bancaire'!$A$3:$F$102,2,FALSE),""))</f>
        <v/>
      </c>
      <c r="H97" s="6">
        <f>IF($A97="","",IFERROR(VLOOKUP($A97,'Relevé bancaire'!$A$3:$F$102,3,FALSE),""))</f>
        <v/>
      </c>
      <c r="I97" s="8">
        <f>IF($A97="","",IFERROR(VLOOKUP($A97,'Relevé bancaire'!$A$3:$F$102,4,FALSE),0))</f>
        <v/>
      </c>
      <c r="J97" s="8">
        <f>IF($A97="","",$E97-$I97)</f>
        <v/>
      </c>
      <c r="K97" s="9">
        <f>IF($A97="","",IF($F97="","Non trouvé",IF(AND($J97&gt;-0.01,$J97&lt;0.01),"Rapproché","Écart de montant")))</f>
        <v/>
      </c>
      <c r="L97" s="10" t="n"/>
    </row>
    <row r="98">
      <c r="A98" s="3" t="n"/>
      <c r="B98" s="4" t="n"/>
      <c r="C98" s="3" t="n"/>
      <c r="D98" s="3" t="n"/>
      <c r="E98" s="5" t="n"/>
      <c r="F98" s="11">
        <f>IF($A98="","",IFERROR(VLOOKUP($A98,'Relevé bancaire'!$A$3:$F$102,1,FALSE),""))</f>
        <v/>
      </c>
      <c r="G98" s="12">
        <f>IF($A98="","",IFERROR(VLOOKUP($A98,'Relevé bancaire'!$A$3:$F$102,2,FALSE),""))</f>
        <v/>
      </c>
      <c r="H98" s="11">
        <f>IF($A98="","",IFERROR(VLOOKUP($A98,'Relevé bancaire'!$A$3:$F$102,3,FALSE),""))</f>
        <v/>
      </c>
      <c r="I98" s="13">
        <f>IF($A98="","",IFERROR(VLOOKUP($A98,'Relevé bancaire'!$A$3:$F$102,4,FALSE),0))</f>
        <v/>
      </c>
      <c r="J98" s="13">
        <f>IF($A98="","",$E98-$I98)</f>
        <v/>
      </c>
      <c r="K98" s="14">
        <f>IF($A98="","",IF($F98="","Non trouvé",IF(AND($J98&gt;-0.01,$J98&lt;0.01),"Rapproché","Écart de montant")))</f>
        <v/>
      </c>
      <c r="L98" s="10" t="n"/>
    </row>
    <row r="99">
      <c r="A99" s="3" t="n"/>
      <c r="B99" s="4" t="n"/>
      <c r="C99" s="3" t="n"/>
      <c r="D99" s="3" t="n"/>
      <c r="E99" s="5" t="n"/>
      <c r="F99" s="6">
        <f>IF($A99="","",IFERROR(VLOOKUP($A99,'Relevé bancaire'!$A$3:$F$102,1,FALSE),""))</f>
        <v/>
      </c>
      <c r="G99" s="7">
        <f>IF($A99="","",IFERROR(VLOOKUP($A99,'Relevé bancaire'!$A$3:$F$102,2,FALSE),""))</f>
        <v/>
      </c>
      <c r="H99" s="6">
        <f>IF($A99="","",IFERROR(VLOOKUP($A99,'Relevé bancaire'!$A$3:$F$102,3,FALSE),""))</f>
        <v/>
      </c>
      <c r="I99" s="8">
        <f>IF($A99="","",IFERROR(VLOOKUP($A99,'Relevé bancaire'!$A$3:$F$102,4,FALSE),0))</f>
        <v/>
      </c>
      <c r="J99" s="8">
        <f>IF($A99="","",$E99-$I99)</f>
        <v/>
      </c>
      <c r="K99" s="9">
        <f>IF($A99="","",IF($F99="","Non trouvé",IF(AND($J99&gt;-0.01,$J99&lt;0.01),"Rapproché","Écart de montant")))</f>
        <v/>
      </c>
      <c r="L99" s="10" t="n"/>
    </row>
    <row r="100">
      <c r="A100" s="3" t="n"/>
      <c r="B100" s="4" t="n"/>
      <c r="C100" s="3" t="n"/>
      <c r="D100" s="3" t="n"/>
      <c r="E100" s="5" t="n"/>
      <c r="F100" s="11">
        <f>IF($A100="","",IFERROR(VLOOKUP($A100,'Relevé bancaire'!$A$3:$F$102,1,FALSE),""))</f>
        <v/>
      </c>
      <c r="G100" s="12">
        <f>IF($A100="","",IFERROR(VLOOKUP($A100,'Relevé bancaire'!$A$3:$F$102,2,FALSE),""))</f>
        <v/>
      </c>
      <c r="H100" s="11">
        <f>IF($A100="","",IFERROR(VLOOKUP($A100,'Relevé bancaire'!$A$3:$F$102,3,FALSE),""))</f>
        <v/>
      </c>
      <c r="I100" s="13">
        <f>IF($A100="","",IFERROR(VLOOKUP($A100,'Relevé bancaire'!$A$3:$F$102,4,FALSE),0))</f>
        <v/>
      </c>
      <c r="J100" s="13">
        <f>IF($A100="","",$E100-$I100)</f>
        <v/>
      </c>
      <c r="K100" s="14">
        <f>IF($A100="","",IF($F100="","Non trouvé",IF(AND($J100&gt;-0.01,$J100&lt;0.01),"Rapproché","Écart de montant")))</f>
        <v/>
      </c>
      <c r="L100" s="10" t="n"/>
    </row>
    <row r="101">
      <c r="A101" s="3" t="n"/>
      <c r="B101" s="4" t="n"/>
      <c r="C101" s="3" t="n"/>
      <c r="D101" s="3" t="n"/>
      <c r="E101" s="5" t="n"/>
      <c r="F101" s="6">
        <f>IF($A101="","",IFERROR(VLOOKUP($A101,'Relevé bancaire'!$A$3:$F$102,1,FALSE),""))</f>
        <v/>
      </c>
      <c r="G101" s="7">
        <f>IF($A101="","",IFERROR(VLOOKUP($A101,'Relevé bancaire'!$A$3:$F$102,2,FALSE),""))</f>
        <v/>
      </c>
      <c r="H101" s="6">
        <f>IF($A101="","",IFERROR(VLOOKUP($A101,'Relevé bancaire'!$A$3:$F$102,3,FALSE),""))</f>
        <v/>
      </c>
      <c r="I101" s="8">
        <f>IF($A101="","",IFERROR(VLOOKUP($A101,'Relevé bancaire'!$A$3:$F$102,4,FALSE),0))</f>
        <v/>
      </c>
      <c r="J101" s="8">
        <f>IF($A101="","",$E101-$I101)</f>
        <v/>
      </c>
      <c r="K101" s="9">
        <f>IF($A101="","",IF($F101="","Non trouvé",IF(AND($J101&gt;-0.01,$J101&lt;0.01),"Rapproché","Écart de montant")))</f>
        <v/>
      </c>
      <c r="L101" s="10" t="n"/>
    </row>
    <row r="102">
      <c r="A102" s="3" t="n"/>
      <c r="B102" s="4" t="n"/>
      <c r="C102" s="3" t="n"/>
      <c r="D102" s="3" t="n"/>
      <c r="E102" s="5" t="n"/>
      <c r="F102" s="11">
        <f>IF($A102="","",IFERROR(VLOOKUP($A102,'Relevé bancaire'!$A$3:$F$102,1,FALSE),""))</f>
        <v/>
      </c>
      <c r="G102" s="12">
        <f>IF($A102="","",IFERROR(VLOOKUP($A102,'Relevé bancaire'!$A$3:$F$102,2,FALSE),""))</f>
        <v/>
      </c>
      <c r="H102" s="11">
        <f>IF($A102="","",IFERROR(VLOOKUP($A102,'Relevé bancaire'!$A$3:$F$102,3,FALSE),""))</f>
        <v/>
      </c>
      <c r="I102" s="13">
        <f>IF($A102="","",IFERROR(VLOOKUP($A102,'Relevé bancaire'!$A$3:$F$102,4,FALSE),0))</f>
        <v/>
      </c>
      <c r="J102" s="13">
        <f>IF($A102="","",$E102-$I102)</f>
        <v/>
      </c>
      <c r="K102" s="14">
        <f>IF($A102="","",IF($F102="","Non trouvé",IF(AND($J102&gt;-0.01,$J102&lt;0.01),"Rapproché","Écart de montant")))</f>
        <v/>
      </c>
      <c r="L102" s="10" t="n"/>
    </row>
    <row r="103">
      <c r="A103" s="15" t="inlineStr">
        <is>
          <t>TOTAL</t>
        </is>
      </c>
      <c r="B103" s="15" t="n"/>
      <c r="C103" s="15" t="n"/>
      <c r="D103" s="15" t="n"/>
      <c r="E103" s="16">
        <f>SUM(E3:E102)</f>
        <v/>
      </c>
      <c r="F103" s="15" t="n"/>
      <c r="G103" s="15" t="n"/>
      <c r="H103" s="15" t="n"/>
      <c r="I103" s="16">
        <f>SUM(I3:I102)</f>
        <v/>
      </c>
      <c r="J103" s="16">
        <f>SUM(J3:J102)</f>
        <v/>
      </c>
      <c r="K103" s="15" t="n"/>
      <c r="L103" s="15" t="n"/>
    </row>
  </sheetData>
  <autoFilter ref="A2:L102"/>
  <mergeCells count="1">
    <mergeCell ref="A1:L1"/>
  </mergeCells>
  <conditionalFormatting sqref="A3:L102">
    <cfRule type="expression" priority="1" dxfId="0" stopIfTrue="1">
      <formula>$K3="Rapproché"</formula>
    </cfRule>
    <cfRule type="expression" priority="2" dxfId="1" stopIfTrue="1">
      <formula>OR($K3="Écart de montant",$K3="Non trouvé")</formula>
    </cfRule>
  </conditionalFormatting>
  <dataValidations count="2">
    <dataValidation sqref="D3:D102" showErrorMessage="1" showInputMessage="1" allowBlank="1" type="list">
      <formula1>"Fournisseur,Client,Salaires,URSSAF,Frais bancaires,Loyer,Abonnement,Assurance,Autre"</formula1>
    </dataValidation>
    <dataValidation sqref="E3:E102" showErrorMessage="1" showInputMessage="1" allowBlank="1" type="decimal" operator="between">
      <formula1>-99999999</formula1>
      <formula2>99999999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D3BC4"/>
    <outlinePr summaryBelow="1" summaryRight="1"/>
    <pageSetUpPr/>
  </sheetPr>
  <dimension ref="A1:F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4" customWidth="1" min="3" max="3"/>
    <col width="18" customWidth="1" min="4" max="4"/>
    <col width="14" customWidth="1" min="5" max="5"/>
    <col width="14" customWidth="1" min="6" max="6"/>
  </cols>
  <sheetData>
    <row r="1" ht="28" customHeight="1">
      <c r="A1" s="1" t="inlineStr">
        <is>
          <t>Relevé bancaire</t>
        </is>
      </c>
    </row>
    <row r="2" ht="30" customHeight="1">
      <c r="A2" s="2" t="inlineStr">
        <is>
          <t>Référence bancaire</t>
        </is>
      </c>
      <c r="B2" s="2" t="inlineStr">
        <is>
          <t>Date opération</t>
        </is>
      </c>
      <c r="C2" s="2" t="inlineStr">
        <is>
          <t>Libellé bancaire</t>
        </is>
      </c>
      <c r="D2" s="2" t="inlineStr">
        <is>
          <t>Montant (€)</t>
        </is>
      </c>
      <c r="E2" s="2" t="inlineStr">
        <is>
          <t>Sens</t>
        </is>
      </c>
      <c r="F2" s="2" t="inlineStr">
        <is>
          <t>Pointé ?</t>
        </is>
      </c>
    </row>
    <row r="3">
      <c r="A3" s="3" t="inlineStr">
        <is>
          <t>AC-26001</t>
        </is>
      </c>
      <c r="B3" s="4" t="n">
        <v>46267</v>
      </c>
      <c r="C3" s="3" t="inlineStr">
        <is>
          <t>Fournisseur BureauPlus, Paris</t>
        </is>
      </c>
      <c r="D3" s="5" t="n">
        <v>1248</v>
      </c>
      <c r="E3" s="9">
        <f>IF($A3="","",IF($D3&gt;0,"Débit","Crédit"))</f>
        <v/>
      </c>
      <c r="F3" s="9">
        <f>IF($A3="","",IF(COUNTIF('Rapprochement'!$A$3:$A$102,$A3)&gt;0,"Oui","Non"))</f>
        <v/>
      </c>
    </row>
    <row r="4">
      <c r="A4" s="3" t="inlineStr">
        <is>
          <t>AC-26002</t>
        </is>
      </c>
      <c r="B4" s="4" t="n">
        <v>46268</v>
      </c>
      <c r="C4" s="3" t="inlineStr">
        <is>
          <t>Client Dupont, Lyon</t>
        </is>
      </c>
      <c r="D4" s="5" t="n">
        <v>-2850</v>
      </c>
      <c r="E4" s="14">
        <f>IF($A4="","",IF($D4&gt;0,"Débit","Crédit"))</f>
        <v/>
      </c>
      <c r="F4" s="14">
        <f>IF($A4="","",IF(COUNTIF('Rapprochement'!$A$3:$A$102,$A4)&gt;0,"Oui","Non"))</f>
        <v/>
      </c>
    </row>
    <row r="5">
      <c r="A5" s="3" t="inlineStr">
        <is>
          <t>AC-26003</t>
        </is>
      </c>
      <c r="B5" s="4" t="n">
        <v>46269</v>
      </c>
      <c r="C5" s="3" t="inlineStr">
        <is>
          <t>Abonnement logiciel, Nantes</t>
        </is>
      </c>
      <c r="D5" s="5" t="n">
        <v>89</v>
      </c>
      <c r="E5" s="9">
        <f>IF($A5="","",IF($D5&gt;0,"Débit","Crédit"))</f>
        <v/>
      </c>
      <c r="F5" s="9">
        <f>IF($A5="","",IF(COUNTIF('Rapprochement'!$A$3:$A$102,$A5)&gt;0,"Oui","Non"))</f>
        <v/>
      </c>
    </row>
    <row r="6">
      <c r="A6" s="3" t="inlineStr">
        <is>
          <t>AC-26004</t>
        </is>
      </c>
      <c r="B6" s="4" t="n">
        <v>46270</v>
      </c>
      <c r="C6" s="3" t="inlineStr">
        <is>
          <t>URSSAF, Marseille</t>
        </is>
      </c>
      <c r="D6" s="5" t="n">
        <v>1420</v>
      </c>
      <c r="E6" s="14">
        <f>IF($A6="","",IF($D6&gt;0,"Débit","Crédit"))</f>
        <v/>
      </c>
      <c r="F6" s="14">
        <f>IF($A6="","",IF(COUNTIF('Rapprochement'!$A$3:$A$102,$A6)&gt;0,"Oui","Non"))</f>
        <v/>
      </c>
    </row>
    <row r="7">
      <c r="A7" s="3" t="inlineStr">
        <is>
          <t>AC-26005</t>
        </is>
      </c>
      <c r="B7" s="4" t="n">
        <v>46271</v>
      </c>
      <c r="C7" s="3" t="inlineStr">
        <is>
          <t>Loyer, Toulouse</t>
        </is>
      </c>
      <c r="D7" s="5" t="n">
        <v>1950</v>
      </c>
      <c r="E7" s="9">
        <f>IF($A7="","",IF($D7&gt;0,"Débit","Crédit"))</f>
        <v/>
      </c>
      <c r="F7" s="9">
        <f>IF($A7="","",IF(COUNTIF('Rapprochement'!$A$3:$A$102,$A7)&gt;0,"Oui","Non"))</f>
        <v/>
      </c>
    </row>
    <row r="8">
      <c r="A8" s="3" t="inlineStr">
        <is>
          <t>AC-26006</t>
        </is>
      </c>
      <c r="B8" s="4" t="n">
        <v>46272</v>
      </c>
      <c r="C8" s="3" t="inlineStr">
        <is>
          <t>Client Martin, Bordeaux</t>
        </is>
      </c>
      <c r="D8" s="5" t="n">
        <v>-1680</v>
      </c>
      <c r="E8" s="14">
        <f>IF($A8="","",IF($D8&gt;0,"Débit","Crédit"))</f>
        <v/>
      </c>
      <c r="F8" s="14">
        <f>IF($A8="","",IF(COUNTIF('Rapprochement'!$A$3:$A$102,$A8)&gt;0,"Oui","Non"))</f>
        <v/>
      </c>
    </row>
    <row r="9">
      <c r="A9" s="3" t="inlineStr">
        <is>
          <t>AC-26007</t>
        </is>
      </c>
      <c r="B9" s="4" t="n">
        <v>46273</v>
      </c>
      <c r="C9" s="3" t="inlineStr">
        <is>
          <t>Frais bancaires, Lille</t>
        </is>
      </c>
      <c r="D9" s="5" t="n">
        <v>18.5</v>
      </c>
      <c r="E9" s="9">
        <f>IF($A9="","",IF($D9&gt;0,"Débit","Crédit"))</f>
        <v/>
      </c>
      <c r="F9" s="9">
        <f>IF($A9="","",IF(COUNTIF('Rapprochement'!$A$3:$A$102,$A9)&gt;0,"Oui","Non"))</f>
        <v/>
      </c>
    </row>
    <row r="10">
      <c r="A10" s="3" t="inlineStr">
        <is>
          <t>AC-26008</t>
        </is>
      </c>
      <c r="B10" s="4" t="n">
        <v>46274</v>
      </c>
      <c r="C10" s="3" t="inlineStr">
        <is>
          <t>Salaires, Rennes</t>
        </is>
      </c>
      <c r="D10" s="5" t="n">
        <v>4320</v>
      </c>
      <c r="E10" s="14">
        <f>IF($A10="","",IF($D10&gt;0,"Débit","Crédit"))</f>
        <v/>
      </c>
      <c r="F10" s="14">
        <f>IF($A10="","",IF(COUNTIF('Rapprochement'!$A$3:$A$102,$A10)&gt;0,"Oui","Non"))</f>
        <v/>
      </c>
    </row>
    <row r="11">
      <c r="A11" s="3" t="inlineStr">
        <is>
          <t>AC-26009</t>
        </is>
      </c>
      <c r="B11" s="4" t="n">
        <v>46275</v>
      </c>
      <c r="C11" s="3" t="inlineStr">
        <is>
          <t>Fournisseur LogiPro, Strasbourg</t>
        </is>
      </c>
      <c r="D11" s="5" t="n">
        <v>735</v>
      </c>
      <c r="E11" s="9">
        <f>IF($A11="","",IF($D11&gt;0,"Débit","Crédit"))</f>
        <v/>
      </c>
      <c r="F11" s="9">
        <f>IF($A11="","",IF(COUNTIF('Rapprochement'!$A$3:$A$102,$A11)&gt;0,"Oui","Non"))</f>
        <v/>
      </c>
    </row>
    <row r="12">
      <c r="A12" s="3" t="inlineStr">
        <is>
          <t>CB-26010</t>
        </is>
      </c>
      <c r="B12" s="4" t="n">
        <v>46275</v>
      </c>
      <c r="C12" s="3" t="inlineStr">
        <is>
          <t>Commission carte bancaire</t>
        </is>
      </c>
      <c r="D12" s="5" t="n">
        <v>12</v>
      </c>
      <c r="E12" s="14">
        <f>IF($A12="","",IF($D12&gt;0,"Débit","Crédit"))</f>
        <v/>
      </c>
      <c r="F12" s="14">
        <f>IF($A12="","",IF(COUNTIF('Rapprochement'!$A$3:$A$102,$A12)&gt;0,"Oui","Non"))</f>
        <v/>
      </c>
    </row>
    <row r="13">
      <c r="A13" s="3" t="n"/>
      <c r="B13" s="4" t="n"/>
      <c r="C13" s="3" t="n"/>
      <c r="D13" s="5" t="n"/>
      <c r="E13" s="9">
        <f>IF($A13="","",IF($D13&gt;0,"Débit","Crédit"))</f>
        <v/>
      </c>
      <c r="F13" s="9">
        <f>IF($A13="","",IF(COUNTIF('Rapprochement'!$A$3:$A$102,$A13)&gt;0,"Oui","Non"))</f>
        <v/>
      </c>
    </row>
    <row r="14">
      <c r="A14" s="3" t="n"/>
      <c r="B14" s="4" t="n"/>
      <c r="C14" s="3" t="n"/>
      <c r="D14" s="5" t="n"/>
      <c r="E14" s="14">
        <f>IF($A14="","",IF($D14&gt;0,"Débit","Crédit"))</f>
        <v/>
      </c>
      <c r="F14" s="14">
        <f>IF($A14="","",IF(COUNTIF('Rapprochement'!$A$3:$A$102,$A14)&gt;0,"Oui","Non"))</f>
        <v/>
      </c>
    </row>
    <row r="15">
      <c r="A15" s="3" t="n"/>
      <c r="B15" s="4" t="n"/>
      <c r="C15" s="3" t="n"/>
      <c r="D15" s="5" t="n"/>
      <c r="E15" s="9">
        <f>IF($A15="","",IF($D15&gt;0,"Débit","Crédit"))</f>
        <v/>
      </c>
      <c r="F15" s="9">
        <f>IF($A15="","",IF(COUNTIF('Rapprochement'!$A$3:$A$102,$A15)&gt;0,"Oui","Non"))</f>
        <v/>
      </c>
    </row>
    <row r="16">
      <c r="A16" s="3" t="n"/>
      <c r="B16" s="4" t="n"/>
      <c r="C16" s="3" t="n"/>
      <c r="D16" s="5" t="n"/>
      <c r="E16" s="14">
        <f>IF($A16="","",IF($D16&gt;0,"Débit","Crédit"))</f>
        <v/>
      </c>
      <c r="F16" s="14">
        <f>IF($A16="","",IF(COUNTIF('Rapprochement'!$A$3:$A$102,$A16)&gt;0,"Oui","Non"))</f>
        <v/>
      </c>
    </row>
    <row r="17">
      <c r="A17" s="3" t="n"/>
      <c r="B17" s="4" t="n"/>
      <c r="C17" s="3" t="n"/>
      <c r="D17" s="5" t="n"/>
      <c r="E17" s="9">
        <f>IF($A17="","",IF($D17&gt;0,"Débit","Crédit"))</f>
        <v/>
      </c>
      <c r="F17" s="9">
        <f>IF($A17="","",IF(COUNTIF('Rapprochement'!$A$3:$A$102,$A17)&gt;0,"Oui","Non"))</f>
        <v/>
      </c>
    </row>
    <row r="18">
      <c r="A18" s="3" t="n"/>
      <c r="B18" s="4" t="n"/>
      <c r="C18" s="3" t="n"/>
      <c r="D18" s="5" t="n"/>
      <c r="E18" s="14">
        <f>IF($A18="","",IF($D18&gt;0,"Débit","Crédit"))</f>
        <v/>
      </c>
      <c r="F18" s="14">
        <f>IF($A18="","",IF(COUNTIF('Rapprochement'!$A$3:$A$102,$A18)&gt;0,"Oui","Non"))</f>
        <v/>
      </c>
    </row>
    <row r="19">
      <c r="A19" s="3" t="n"/>
      <c r="B19" s="4" t="n"/>
      <c r="C19" s="3" t="n"/>
      <c r="D19" s="5" t="n"/>
      <c r="E19" s="9">
        <f>IF($A19="","",IF($D19&gt;0,"Débit","Crédit"))</f>
        <v/>
      </c>
      <c r="F19" s="9">
        <f>IF($A19="","",IF(COUNTIF('Rapprochement'!$A$3:$A$102,$A19)&gt;0,"Oui","Non"))</f>
        <v/>
      </c>
    </row>
    <row r="20">
      <c r="A20" s="3" t="n"/>
      <c r="B20" s="4" t="n"/>
      <c r="C20" s="3" t="n"/>
      <c r="D20" s="5" t="n"/>
      <c r="E20" s="14">
        <f>IF($A20="","",IF($D20&gt;0,"Débit","Crédit"))</f>
        <v/>
      </c>
      <c r="F20" s="14">
        <f>IF($A20="","",IF(COUNTIF('Rapprochement'!$A$3:$A$102,$A20)&gt;0,"Oui","Non"))</f>
        <v/>
      </c>
    </row>
    <row r="21">
      <c r="A21" s="3" t="n"/>
      <c r="B21" s="4" t="n"/>
      <c r="C21" s="3" t="n"/>
      <c r="D21" s="5" t="n"/>
      <c r="E21" s="9">
        <f>IF($A21="","",IF($D21&gt;0,"Débit","Crédit"))</f>
        <v/>
      </c>
      <c r="F21" s="9">
        <f>IF($A21="","",IF(COUNTIF('Rapprochement'!$A$3:$A$102,$A21)&gt;0,"Oui","Non"))</f>
        <v/>
      </c>
    </row>
    <row r="22">
      <c r="A22" s="3" t="n"/>
      <c r="B22" s="4" t="n"/>
      <c r="C22" s="3" t="n"/>
      <c r="D22" s="5" t="n"/>
      <c r="E22" s="14">
        <f>IF($A22="","",IF($D22&gt;0,"Débit","Crédit"))</f>
        <v/>
      </c>
      <c r="F22" s="14">
        <f>IF($A22="","",IF(COUNTIF('Rapprochement'!$A$3:$A$102,$A22)&gt;0,"Oui","Non"))</f>
        <v/>
      </c>
    </row>
    <row r="23">
      <c r="A23" s="3" t="n"/>
      <c r="B23" s="4" t="n"/>
      <c r="C23" s="3" t="n"/>
      <c r="D23" s="5" t="n"/>
      <c r="E23" s="9">
        <f>IF($A23="","",IF($D23&gt;0,"Débit","Crédit"))</f>
        <v/>
      </c>
      <c r="F23" s="9">
        <f>IF($A23="","",IF(COUNTIF('Rapprochement'!$A$3:$A$102,$A23)&gt;0,"Oui","Non"))</f>
        <v/>
      </c>
    </row>
    <row r="24">
      <c r="A24" s="3" t="n"/>
      <c r="B24" s="4" t="n"/>
      <c r="C24" s="3" t="n"/>
      <c r="D24" s="5" t="n"/>
      <c r="E24" s="14">
        <f>IF($A24="","",IF($D24&gt;0,"Débit","Crédit"))</f>
        <v/>
      </c>
      <c r="F24" s="14">
        <f>IF($A24="","",IF(COUNTIF('Rapprochement'!$A$3:$A$102,$A24)&gt;0,"Oui","Non"))</f>
        <v/>
      </c>
    </row>
    <row r="25">
      <c r="A25" s="3" t="n"/>
      <c r="B25" s="4" t="n"/>
      <c r="C25" s="3" t="n"/>
      <c r="D25" s="5" t="n"/>
      <c r="E25" s="9">
        <f>IF($A25="","",IF($D25&gt;0,"Débit","Crédit"))</f>
        <v/>
      </c>
      <c r="F25" s="9">
        <f>IF($A25="","",IF(COUNTIF('Rapprochement'!$A$3:$A$102,$A25)&gt;0,"Oui","Non"))</f>
        <v/>
      </c>
    </row>
    <row r="26">
      <c r="A26" s="3" t="n"/>
      <c r="B26" s="4" t="n"/>
      <c r="C26" s="3" t="n"/>
      <c r="D26" s="5" t="n"/>
      <c r="E26" s="14">
        <f>IF($A26="","",IF($D26&gt;0,"Débit","Crédit"))</f>
        <v/>
      </c>
      <c r="F26" s="14">
        <f>IF($A26="","",IF(COUNTIF('Rapprochement'!$A$3:$A$102,$A26)&gt;0,"Oui","Non"))</f>
        <v/>
      </c>
    </row>
    <row r="27">
      <c r="A27" s="3" t="n"/>
      <c r="B27" s="4" t="n"/>
      <c r="C27" s="3" t="n"/>
      <c r="D27" s="5" t="n"/>
      <c r="E27" s="9">
        <f>IF($A27="","",IF($D27&gt;0,"Débit","Crédit"))</f>
        <v/>
      </c>
      <c r="F27" s="9">
        <f>IF($A27="","",IF(COUNTIF('Rapprochement'!$A$3:$A$102,$A27)&gt;0,"Oui","Non"))</f>
        <v/>
      </c>
    </row>
    <row r="28">
      <c r="A28" s="3" t="n"/>
      <c r="B28" s="4" t="n"/>
      <c r="C28" s="3" t="n"/>
      <c r="D28" s="5" t="n"/>
      <c r="E28" s="14">
        <f>IF($A28="","",IF($D28&gt;0,"Débit","Crédit"))</f>
        <v/>
      </c>
      <c r="F28" s="14">
        <f>IF($A28="","",IF(COUNTIF('Rapprochement'!$A$3:$A$102,$A28)&gt;0,"Oui","Non"))</f>
        <v/>
      </c>
    </row>
    <row r="29">
      <c r="A29" s="3" t="n"/>
      <c r="B29" s="4" t="n"/>
      <c r="C29" s="3" t="n"/>
      <c r="D29" s="5" t="n"/>
      <c r="E29" s="9">
        <f>IF($A29="","",IF($D29&gt;0,"Débit","Crédit"))</f>
        <v/>
      </c>
      <c r="F29" s="9">
        <f>IF($A29="","",IF(COUNTIF('Rapprochement'!$A$3:$A$102,$A29)&gt;0,"Oui","Non"))</f>
        <v/>
      </c>
    </row>
    <row r="30">
      <c r="A30" s="3" t="n"/>
      <c r="B30" s="4" t="n"/>
      <c r="C30" s="3" t="n"/>
      <c r="D30" s="5" t="n"/>
      <c r="E30" s="14">
        <f>IF($A30="","",IF($D30&gt;0,"Débit","Crédit"))</f>
        <v/>
      </c>
      <c r="F30" s="14">
        <f>IF($A30="","",IF(COUNTIF('Rapprochement'!$A$3:$A$102,$A30)&gt;0,"Oui","Non"))</f>
        <v/>
      </c>
    </row>
    <row r="31">
      <c r="A31" s="3" t="n"/>
      <c r="B31" s="4" t="n"/>
      <c r="C31" s="3" t="n"/>
      <c r="D31" s="5" t="n"/>
      <c r="E31" s="9">
        <f>IF($A31="","",IF($D31&gt;0,"Débit","Crédit"))</f>
        <v/>
      </c>
      <c r="F31" s="9">
        <f>IF($A31="","",IF(COUNTIF('Rapprochement'!$A$3:$A$102,$A31)&gt;0,"Oui","Non"))</f>
        <v/>
      </c>
    </row>
    <row r="32">
      <c r="A32" s="3" t="n"/>
      <c r="B32" s="4" t="n"/>
      <c r="C32" s="3" t="n"/>
      <c r="D32" s="5" t="n"/>
      <c r="E32" s="14">
        <f>IF($A32="","",IF($D32&gt;0,"Débit","Crédit"))</f>
        <v/>
      </c>
      <c r="F32" s="14">
        <f>IF($A32="","",IF(COUNTIF('Rapprochement'!$A$3:$A$102,$A32)&gt;0,"Oui","Non"))</f>
        <v/>
      </c>
    </row>
    <row r="33">
      <c r="A33" s="3" t="n"/>
      <c r="B33" s="4" t="n"/>
      <c r="C33" s="3" t="n"/>
      <c r="D33" s="5" t="n"/>
      <c r="E33" s="9">
        <f>IF($A33="","",IF($D33&gt;0,"Débit","Crédit"))</f>
        <v/>
      </c>
      <c r="F33" s="9">
        <f>IF($A33="","",IF(COUNTIF('Rapprochement'!$A$3:$A$102,$A33)&gt;0,"Oui","Non"))</f>
        <v/>
      </c>
    </row>
    <row r="34">
      <c r="A34" s="3" t="n"/>
      <c r="B34" s="4" t="n"/>
      <c r="C34" s="3" t="n"/>
      <c r="D34" s="5" t="n"/>
      <c r="E34" s="14">
        <f>IF($A34="","",IF($D34&gt;0,"Débit","Crédit"))</f>
        <v/>
      </c>
      <c r="F34" s="14">
        <f>IF($A34="","",IF(COUNTIF('Rapprochement'!$A$3:$A$102,$A34)&gt;0,"Oui","Non"))</f>
        <v/>
      </c>
    </row>
    <row r="35">
      <c r="A35" s="3" t="n"/>
      <c r="B35" s="4" t="n"/>
      <c r="C35" s="3" t="n"/>
      <c r="D35" s="5" t="n"/>
      <c r="E35" s="9">
        <f>IF($A35="","",IF($D35&gt;0,"Débit","Crédit"))</f>
        <v/>
      </c>
      <c r="F35" s="9">
        <f>IF($A35="","",IF(COUNTIF('Rapprochement'!$A$3:$A$102,$A35)&gt;0,"Oui","Non"))</f>
        <v/>
      </c>
    </row>
    <row r="36">
      <c r="A36" s="3" t="n"/>
      <c r="B36" s="4" t="n"/>
      <c r="C36" s="3" t="n"/>
      <c r="D36" s="5" t="n"/>
      <c r="E36" s="14">
        <f>IF($A36="","",IF($D36&gt;0,"Débit","Crédit"))</f>
        <v/>
      </c>
      <c r="F36" s="14">
        <f>IF($A36="","",IF(COUNTIF('Rapprochement'!$A$3:$A$102,$A36)&gt;0,"Oui","Non"))</f>
        <v/>
      </c>
    </row>
    <row r="37">
      <c r="A37" s="3" t="n"/>
      <c r="B37" s="4" t="n"/>
      <c r="C37" s="3" t="n"/>
      <c r="D37" s="5" t="n"/>
      <c r="E37" s="9">
        <f>IF($A37="","",IF($D37&gt;0,"Débit","Crédit"))</f>
        <v/>
      </c>
      <c r="F37" s="9">
        <f>IF($A37="","",IF(COUNTIF('Rapprochement'!$A$3:$A$102,$A37)&gt;0,"Oui","Non"))</f>
        <v/>
      </c>
    </row>
    <row r="38">
      <c r="A38" s="3" t="n"/>
      <c r="B38" s="4" t="n"/>
      <c r="C38" s="3" t="n"/>
      <c r="D38" s="5" t="n"/>
      <c r="E38" s="14">
        <f>IF($A38="","",IF($D38&gt;0,"Débit","Crédit"))</f>
        <v/>
      </c>
      <c r="F38" s="14">
        <f>IF($A38="","",IF(COUNTIF('Rapprochement'!$A$3:$A$102,$A38)&gt;0,"Oui","Non"))</f>
        <v/>
      </c>
    </row>
    <row r="39">
      <c r="A39" s="3" t="n"/>
      <c r="B39" s="4" t="n"/>
      <c r="C39" s="3" t="n"/>
      <c r="D39" s="5" t="n"/>
      <c r="E39" s="9">
        <f>IF($A39="","",IF($D39&gt;0,"Débit","Crédit"))</f>
        <v/>
      </c>
      <c r="F39" s="9">
        <f>IF($A39="","",IF(COUNTIF('Rapprochement'!$A$3:$A$102,$A39)&gt;0,"Oui","Non"))</f>
        <v/>
      </c>
    </row>
    <row r="40">
      <c r="A40" s="3" t="n"/>
      <c r="B40" s="4" t="n"/>
      <c r="C40" s="3" t="n"/>
      <c r="D40" s="5" t="n"/>
      <c r="E40" s="14">
        <f>IF($A40="","",IF($D40&gt;0,"Débit","Crédit"))</f>
        <v/>
      </c>
      <c r="F40" s="14">
        <f>IF($A40="","",IF(COUNTIF('Rapprochement'!$A$3:$A$102,$A40)&gt;0,"Oui","Non"))</f>
        <v/>
      </c>
    </row>
    <row r="41">
      <c r="A41" s="3" t="n"/>
      <c r="B41" s="4" t="n"/>
      <c r="C41" s="3" t="n"/>
      <c r="D41" s="5" t="n"/>
      <c r="E41" s="9">
        <f>IF($A41="","",IF($D41&gt;0,"Débit","Crédit"))</f>
        <v/>
      </c>
      <c r="F41" s="9">
        <f>IF($A41="","",IF(COUNTIF('Rapprochement'!$A$3:$A$102,$A41)&gt;0,"Oui","Non"))</f>
        <v/>
      </c>
    </row>
    <row r="42">
      <c r="A42" s="3" t="n"/>
      <c r="B42" s="4" t="n"/>
      <c r="C42" s="3" t="n"/>
      <c r="D42" s="5" t="n"/>
      <c r="E42" s="14">
        <f>IF($A42="","",IF($D42&gt;0,"Débit","Crédit"))</f>
        <v/>
      </c>
      <c r="F42" s="14">
        <f>IF($A42="","",IF(COUNTIF('Rapprochement'!$A$3:$A$102,$A42)&gt;0,"Oui","Non"))</f>
        <v/>
      </c>
    </row>
    <row r="43">
      <c r="A43" s="3" t="n"/>
      <c r="B43" s="4" t="n"/>
      <c r="C43" s="3" t="n"/>
      <c r="D43" s="5" t="n"/>
      <c r="E43" s="9">
        <f>IF($A43="","",IF($D43&gt;0,"Débit","Crédit"))</f>
        <v/>
      </c>
      <c r="F43" s="9">
        <f>IF($A43="","",IF(COUNTIF('Rapprochement'!$A$3:$A$102,$A43)&gt;0,"Oui","Non"))</f>
        <v/>
      </c>
    </row>
    <row r="44">
      <c r="A44" s="3" t="n"/>
      <c r="B44" s="4" t="n"/>
      <c r="C44" s="3" t="n"/>
      <c r="D44" s="5" t="n"/>
      <c r="E44" s="14">
        <f>IF($A44="","",IF($D44&gt;0,"Débit","Crédit"))</f>
        <v/>
      </c>
      <c r="F44" s="14">
        <f>IF($A44="","",IF(COUNTIF('Rapprochement'!$A$3:$A$102,$A44)&gt;0,"Oui","Non"))</f>
        <v/>
      </c>
    </row>
    <row r="45">
      <c r="A45" s="3" t="n"/>
      <c r="B45" s="4" t="n"/>
      <c r="C45" s="3" t="n"/>
      <c r="D45" s="5" t="n"/>
      <c r="E45" s="9">
        <f>IF($A45="","",IF($D45&gt;0,"Débit","Crédit"))</f>
        <v/>
      </c>
      <c r="F45" s="9">
        <f>IF($A45="","",IF(COUNTIF('Rapprochement'!$A$3:$A$102,$A45)&gt;0,"Oui","Non"))</f>
        <v/>
      </c>
    </row>
    <row r="46">
      <c r="A46" s="3" t="n"/>
      <c r="B46" s="4" t="n"/>
      <c r="C46" s="3" t="n"/>
      <c r="D46" s="5" t="n"/>
      <c r="E46" s="14">
        <f>IF($A46="","",IF($D46&gt;0,"Débit","Crédit"))</f>
        <v/>
      </c>
      <c r="F46" s="14">
        <f>IF($A46="","",IF(COUNTIF('Rapprochement'!$A$3:$A$102,$A46)&gt;0,"Oui","Non"))</f>
        <v/>
      </c>
    </row>
    <row r="47">
      <c r="A47" s="3" t="n"/>
      <c r="B47" s="4" t="n"/>
      <c r="C47" s="3" t="n"/>
      <c r="D47" s="5" t="n"/>
      <c r="E47" s="9">
        <f>IF($A47="","",IF($D47&gt;0,"Débit","Crédit"))</f>
        <v/>
      </c>
      <c r="F47" s="9">
        <f>IF($A47="","",IF(COUNTIF('Rapprochement'!$A$3:$A$102,$A47)&gt;0,"Oui","Non"))</f>
        <v/>
      </c>
    </row>
    <row r="48">
      <c r="A48" s="3" t="n"/>
      <c r="B48" s="4" t="n"/>
      <c r="C48" s="3" t="n"/>
      <c r="D48" s="5" t="n"/>
      <c r="E48" s="14">
        <f>IF($A48="","",IF($D48&gt;0,"Débit","Crédit"))</f>
        <v/>
      </c>
      <c r="F48" s="14">
        <f>IF($A48="","",IF(COUNTIF('Rapprochement'!$A$3:$A$102,$A48)&gt;0,"Oui","Non"))</f>
        <v/>
      </c>
    </row>
    <row r="49">
      <c r="A49" s="3" t="n"/>
      <c r="B49" s="4" t="n"/>
      <c r="C49" s="3" t="n"/>
      <c r="D49" s="5" t="n"/>
      <c r="E49" s="9">
        <f>IF($A49="","",IF($D49&gt;0,"Débit","Crédit"))</f>
        <v/>
      </c>
      <c r="F49" s="9">
        <f>IF($A49="","",IF(COUNTIF('Rapprochement'!$A$3:$A$102,$A49)&gt;0,"Oui","Non"))</f>
        <v/>
      </c>
    </row>
    <row r="50">
      <c r="A50" s="3" t="n"/>
      <c r="B50" s="4" t="n"/>
      <c r="C50" s="3" t="n"/>
      <c r="D50" s="5" t="n"/>
      <c r="E50" s="14">
        <f>IF($A50="","",IF($D50&gt;0,"Débit","Crédit"))</f>
        <v/>
      </c>
      <c r="F50" s="14">
        <f>IF($A50="","",IF(COUNTIF('Rapprochement'!$A$3:$A$102,$A50)&gt;0,"Oui","Non"))</f>
        <v/>
      </c>
    </row>
    <row r="51">
      <c r="A51" s="3" t="n"/>
      <c r="B51" s="4" t="n"/>
      <c r="C51" s="3" t="n"/>
      <c r="D51" s="5" t="n"/>
      <c r="E51" s="9">
        <f>IF($A51="","",IF($D51&gt;0,"Débit","Crédit"))</f>
        <v/>
      </c>
      <c r="F51" s="9">
        <f>IF($A51="","",IF(COUNTIF('Rapprochement'!$A$3:$A$102,$A51)&gt;0,"Oui","Non"))</f>
        <v/>
      </c>
    </row>
    <row r="52">
      <c r="A52" s="3" t="n"/>
      <c r="B52" s="4" t="n"/>
      <c r="C52" s="3" t="n"/>
      <c r="D52" s="5" t="n"/>
      <c r="E52" s="14">
        <f>IF($A52="","",IF($D52&gt;0,"Débit","Crédit"))</f>
        <v/>
      </c>
      <c r="F52" s="14">
        <f>IF($A52="","",IF(COUNTIF('Rapprochement'!$A$3:$A$102,$A52)&gt;0,"Oui","Non"))</f>
        <v/>
      </c>
    </row>
    <row r="53">
      <c r="A53" s="3" t="n"/>
      <c r="B53" s="4" t="n"/>
      <c r="C53" s="3" t="n"/>
      <c r="D53" s="5" t="n"/>
      <c r="E53" s="9">
        <f>IF($A53="","",IF($D53&gt;0,"Débit","Crédit"))</f>
        <v/>
      </c>
      <c r="F53" s="9">
        <f>IF($A53="","",IF(COUNTIF('Rapprochement'!$A$3:$A$102,$A53)&gt;0,"Oui","Non"))</f>
        <v/>
      </c>
    </row>
    <row r="54">
      <c r="A54" s="3" t="n"/>
      <c r="B54" s="4" t="n"/>
      <c r="C54" s="3" t="n"/>
      <c r="D54" s="5" t="n"/>
      <c r="E54" s="14">
        <f>IF($A54="","",IF($D54&gt;0,"Débit","Crédit"))</f>
        <v/>
      </c>
      <c r="F54" s="14">
        <f>IF($A54="","",IF(COUNTIF('Rapprochement'!$A$3:$A$102,$A54)&gt;0,"Oui","Non"))</f>
        <v/>
      </c>
    </row>
    <row r="55">
      <c r="A55" s="3" t="n"/>
      <c r="B55" s="4" t="n"/>
      <c r="C55" s="3" t="n"/>
      <c r="D55" s="5" t="n"/>
      <c r="E55" s="9">
        <f>IF($A55="","",IF($D55&gt;0,"Débit","Crédit"))</f>
        <v/>
      </c>
      <c r="F55" s="9">
        <f>IF($A55="","",IF(COUNTIF('Rapprochement'!$A$3:$A$102,$A55)&gt;0,"Oui","Non"))</f>
        <v/>
      </c>
    </row>
    <row r="56">
      <c r="A56" s="3" t="n"/>
      <c r="B56" s="4" t="n"/>
      <c r="C56" s="3" t="n"/>
      <c r="D56" s="5" t="n"/>
      <c r="E56" s="14">
        <f>IF($A56="","",IF($D56&gt;0,"Débit","Crédit"))</f>
        <v/>
      </c>
      <c r="F56" s="14">
        <f>IF($A56="","",IF(COUNTIF('Rapprochement'!$A$3:$A$102,$A56)&gt;0,"Oui","Non"))</f>
        <v/>
      </c>
    </row>
    <row r="57">
      <c r="A57" s="3" t="n"/>
      <c r="B57" s="4" t="n"/>
      <c r="C57" s="3" t="n"/>
      <c r="D57" s="5" t="n"/>
      <c r="E57" s="9">
        <f>IF($A57="","",IF($D57&gt;0,"Débit","Crédit"))</f>
        <v/>
      </c>
      <c r="F57" s="9">
        <f>IF($A57="","",IF(COUNTIF('Rapprochement'!$A$3:$A$102,$A57)&gt;0,"Oui","Non"))</f>
        <v/>
      </c>
    </row>
    <row r="58">
      <c r="A58" s="3" t="n"/>
      <c r="B58" s="4" t="n"/>
      <c r="C58" s="3" t="n"/>
      <c r="D58" s="5" t="n"/>
      <c r="E58" s="14">
        <f>IF($A58="","",IF($D58&gt;0,"Débit","Crédit"))</f>
        <v/>
      </c>
      <c r="F58" s="14">
        <f>IF($A58="","",IF(COUNTIF('Rapprochement'!$A$3:$A$102,$A58)&gt;0,"Oui","Non"))</f>
        <v/>
      </c>
    </row>
    <row r="59">
      <c r="A59" s="3" t="n"/>
      <c r="B59" s="4" t="n"/>
      <c r="C59" s="3" t="n"/>
      <c r="D59" s="5" t="n"/>
      <c r="E59" s="9">
        <f>IF($A59="","",IF($D59&gt;0,"Débit","Crédit"))</f>
        <v/>
      </c>
      <c r="F59" s="9">
        <f>IF($A59="","",IF(COUNTIF('Rapprochement'!$A$3:$A$102,$A59)&gt;0,"Oui","Non"))</f>
        <v/>
      </c>
    </row>
    <row r="60">
      <c r="A60" s="3" t="n"/>
      <c r="B60" s="4" t="n"/>
      <c r="C60" s="3" t="n"/>
      <c r="D60" s="5" t="n"/>
      <c r="E60" s="14">
        <f>IF($A60="","",IF($D60&gt;0,"Débit","Crédit"))</f>
        <v/>
      </c>
      <c r="F60" s="14">
        <f>IF($A60="","",IF(COUNTIF('Rapprochement'!$A$3:$A$102,$A60)&gt;0,"Oui","Non"))</f>
        <v/>
      </c>
    </row>
    <row r="61">
      <c r="A61" s="3" t="n"/>
      <c r="B61" s="4" t="n"/>
      <c r="C61" s="3" t="n"/>
      <c r="D61" s="5" t="n"/>
      <c r="E61" s="9">
        <f>IF($A61="","",IF($D61&gt;0,"Débit","Crédit"))</f>
        <v/>
      </c>
      <c r="F61" s="9">
        <f>IF($A61="","",IF(COUNTIF('Rapprochement'!$A$3:$A$102,$A61)&gt;0,"Oui","Non"))</f>
        <v/>
      </c>
    </row>
    <row r="62">
      <c r="A62" s="3" t="n"/>
      <c r="B62" s="4" t="n"/>
      <c r="C62" s="3" t="n"/>
      <c r="D62" s="5" t="n"/>
      <c r="E62" s="14">
        <f>IF($A62="","",IF($D62&gt;0,"Débit","Crédit"))</f>
        <v/>
      </c>
      <c r="F62" s="14">
        <f>IF($A62="","",IF(COUNTIF('Rapprochement'!$A$3:$A$102,$A62)&gt;0,"Oui","Non"))</f>
        <v/>
      </c>
    </row>
    <row r="63">
      <c r="A63" s="3" t="n"/>
      <c r="B63" s="4" t="n"/>
      <c r="C63" s="3" t="n"/>
      <c r="D63" s="5" t="n"/>
      <c r="E63" s="9">
        <f>IF($A63="","",IF($D63&gt;0,"Débit","Crédit"))</f>
        <v/>
      </c>
      <c r="F63" s="9">
        <f>IF($A63="","",IF(COUNTIF('Rapprochement'!$A$3:$A$102,$A63)&gt;0,"Oui","Non"))</f>
        <v/>
      </c>
    </row>
    <row r="64">
      <c r="A64" s="3" t="n"/>
      <c r="B64" s="4" t="n"/>
      <c r="C64" s="3" t="n"/>
      <c r="D64" s="5" t="n"/>
      <c r="E64" s="14">
        <f>IF($A64="","",IF($D64&gt;0,"Débit","Crédit"))</f>
        <v/>
      </c>
      <c r="F64" s="14">
        <f>IF($A64="","",IF(COUNTIF('Rapprochement'!$A$3:$A$102,$A64)&gt;0,"Oui","Non"))</f>
        <v/>
      </c>
    </row>
    <row r="65">
      <c r="A65" s="3" t="n"/>
      <c r="B65" s="4" t="n"/>
      <c r="C65" s="3" t="n"/>
      <c r="D65" s="5" t="n"/>
      <c r="E65" s="9">
        <f>IF($A65="","",IF($D65&gt;0,"Débit","Crédit"))</f>
        <v/>
      </c>
      <c r="F65" s="9">
        <f>IF($A65="","",IF(COUNTIF('Rapprochement'!$A$3:$A$102,$A65)&gt;0,"Oui","Non"))</f>
        <v/>
      </c>
    </row>
    <row r="66">
      <c r="A66" s="3" t="n"/>
      <c r="B66" s="4" t="n"/>
      <c r="C66" s="3" t="n"/>
      <c r="D66" s="5" t="n"/>
      <c r="E66" s="14">
        <f>IF($A66="","",IF($D66&gt;0,"Débit","Crédit"))</f>
        <v/>
      </c>
      <c r="F66" s="14">
        <f>IF($A66="","",IF(COUNTIF('Rapprochement'!$A$3:$A$102,$A66)&gt;0,"Oui","Non"))</f>
        <v/>
      </c>
    </row>
    <row r="67">
      <c r="A67" s="3" t="n"/>
      <c r="B67" s="4" t="n"/>
      <c r="C67" s="3" t="n"/>
      <c r="D67" s="5" t="n"/>
      <c r="E67" s="9">
        <f>IF($A67="","",IF($D67&gt;0,"Débit","Crédit"))</f>
        <v/>
      </c>
      <c r="F67" s="9">
        <f>IF($A67="","",IF(COUNTIF('Rapprochement'!$A$3:$A$102,$A67)&gt;0,"Oui","Non"))</f>
        <v/>
      </c>
    </row>
    <row r="68">
      <c r="A68" s="3" t="n"/>
      <c r="B68" s="4" t="n"/>
      <c r="C68" s="3" t="n"/>
      <c r="D68" s="5" t="n"/>
      <c r="E68" s="14">
        <f>IF($A68="","",IF($D68&gt;0,"Débit","Crédit"))</f>
        <v/>
      </c>
      <c r="F68" s="14">
        <f>IF($A68="","",IF(COUNTIF('Rapprochement'!$A$3:$A$102,$A68)&gt;0,"Oui","Non"))</f>
        <v/>
      </c>
    </row>
    <row r="69">
      <c r="A69" s="3" t="n"/>
      <c r="B69" s="4" t="n"/>
      <c r="C69" s="3" t="n"/>
      <c r="D69" s="5" t="n"/>
      <c r="E69" s="9">
        <f>IF($A69="","",IF($D69&gt;0,"Débit","Crédit"))</f>
        <v/>
      </c>
      <c r="F69" s="9">
        <f>IF($A69="","",IF(COUNTIF('Rapprochement'!$A$3:$A$102,$A69)&gt;0,"Oui","Non"))</f>
        <v/>
      </c>
    </row>
    <row r="70">
      <c r="A70" s="3" t="n"/>
      <c r="B70" s="4" t="n"/>
      <c r="C70" s="3" t="n"/>
      <c r="D70" s="5" t="n"/>
      <c r="E70" s="14">
        <f>IF($A70="","",IF($D70&gt;0,"Débit","Crédit"))</f>
        <v/>
      </c>
      <c r="F70" s="14">
        <f>IF($A70="","",IF(COUNTIF('Rapprochement'!$A$3:$A$102,$A70)&gt;0,"Oui","Non"))</f>
        <v/>
      </c>
    </row>
    <row r="71">
      <c r="A71" s="3" t="n"/>
      <c r="B71" s="4" t="n"/>
      <c r="C71" s="3" t="n"/>
      <c r="D71" s="5" t="n"/>
      <c r="E71" s="9">
        <f>IF($A71="","",IF($D71&gt;0,"Débit","Crédit"))</f>
        <v/>
      </c>
      <c r="F71" s="9">
        <f>IF($A71="","",IF(COUNTIF('Rapprochement'!$A$3:$A$102,$A71)&gt;0,"Oui","Non"))</f>
        <v/>
      </c>
    </row>
    <row r="72">
      <c r="A72" s="3" t="n"/>
      <c r="B72" s="4" t="n"/>
      <c r="C72" s="3" t="n"/>
      <c r="D72" s="5" t="n"/>
      <c r="E72" s="14">
        <f>IF($A72="","",IF($D72&gt;0,"Débit","Crédit"))</f>
        <v/>
      </c>
      <c r="F72" s="14">
        <f>IF($A72="","",IF(COUNTIF('Rapprochement'!$A$3:$A$102,$A72)&gt;0,"Oui","Non"))</f>
        <v/>
      </c>
    </row>
    <row r="73">
      <c r="A73" s="3" t="n"/>
      <c r="B73" s="4" t="n"/>
      <c r="C73" s="3" t="n"/>
      <c r="D73" s="5" t="n"/>
      <c r="E73" s="9">
        <f>IF($A73="","",IF($D73&gt;0,"Débit","Crédit"))</f>
        <v/>
      </c>
      <c r="F73" s="9">
        <f>IF($A73="","",IF(COUNTIF('Rapprochement'!$A$3:$A$102,$A73)&gt;0,"Oui","Non"))</f>
        <v/>
      </c>
    </row>
    <row r="74">
      <c r="A74" s="3" t="n"/>
      <c r="B74" s="4" t="n"/>
      <c r="C74" s="3" t="n"/>
      <c r="D74" s="5" t="n"/>
      <c r="E74" s="14">
        <f>IF($A74="","",IF($D74&gt;0,"Débit","Crédit"))</f>
        <v/>
      </c>
      <c r="F74" s="14">
        <f>IF($A74="","",IF(COUNTIF('Rapprochement'!$A$3:$A$102,$A74)&gt;0,"Oui","Non"))</f>
        <v/>
      </c>
    </row>
    <row r="75">
      <c r="A75" s="3" t="n"/>
      <c r="B75" s="4" t="n"/>
      <c r="C75" s="3" t="n"/>
      <c r="D75" s="5" t="n"/>
      <c r="E75" s="9">
        <f>IF($A75="","",IF($D75&gt;0,"Débit","Crédit"))</f>
        <v/>
      </c>
      <c r="F75" s="9">
        <f>IF($A75="","",IF(COUNTIF('Rapprochement'!$A$3:$A$102,$A75)&gt;0,"Oui","Non"))</f>
        <v/>
      </c>
    </row>
    <row r="76">
      <c r="A76" s="3" t="n"/>
      <c r="B76" s="4" t="n"/>
      <c r="C76" s="3" t="n"/>
      <c r="D76" s="5" t="n"/>
      <c r="E76" s="14">
        <f>IF($A76="","",IF($D76&gt;0,"Débit","Crédit"))</f>
        <v/>
      </c>
      <c r="F76" s="14">
        <f>IF($A76="","",IF(COUNTIF('Rapprochement'!$A$3:$A$102,$A76)&gt;0,"Oui","Non"))</f>
        <v/>
      </c>
    </row>
    <row r="77">
      <c r="A77" s="3" t="n"/>
      <c r="B77" s="4" t="n"/>
      <c r="C77" s="3" t="n"/>
      <c r="D77" s="5" t="n"/>
      <c r="E77" s="9">
        <f>IF($A77="","",IF($D77&gt;0,"Débit","Crédit"))</f>
        <v/>
      </c>
      <c r="F77" s="9">
        <f>IF($A77="","",IF(COUNTIF('Rapprochement'!$A$3:$A$102,$A77)&gt;0,"Oui","Non"))</f>
        <v/>
      </c>
    </row>
    <row r="78">
      <c r="A78" s="3" t="n"/>
      <c r="B78" s="4" t="n"/>
      <c r="C78" s="3" t="n"/>
      <c r="D78" s="5" t="n"/>
      <c r="E78" s="14">
        <f>IF($A78="","",IF($D78&gt;0,"Débit","Crédit"))</f>
        <v/>
      </c>
      <c r="F78" s="14">
        <f>IF($A78="","",IF(COUNTIF('Rapprochement'!$A$3:$A$102,$A78)&gt;0,"Oui","Non"))</f>
        <v/>
      </c>
    </row>
    <row r="79">
      <c r="A79" s="3" t="n"/>
      <c r="B79" s="4" t="n"/>
      <c r="C79" s="3" t="n"/>
      <c r="D79" s="5" t="n"/>
      <c r="E79" s="9">
        <f>IF($A79="","",IF($D79&gt;0,"Débit","Crédit"))</f>
        <v/>
      </c>
      <c r="F79" s="9">
        <f>IF($A79="","",IF(COUNTIF('Rapprochement'!$A$3:$A$102,$A79)&gt;0,"Oui","Non"))</f>
        <v/>
      </c>
    </row>
    <row r="80">
      <c r="A80" s="3" t="n"/>
      <c r="B80" s="4" t="n"/>
      <c r="C80" s="3" t="n"/>
      <c r="D80" s="5" t="n"/>
      <c r="E80" s="14">
        <f>IF($A80="","",IF($D80&gt;0,"Débit","Crédit"))</f>
        <v/>
      </c>
      <c r="F80" s="14">
        <f>IF($A80="","",IF(COUNTIF('Rapprochement'!$A$3:$A$102,$A80)&gt;0,"Oui","Non"))</f>
        <v/>
      </c>
    </row>
    <row r="81">
      <c r="A81" s="3" t="n"/>
      <c r="B81" s="4" t="n"/>
      <c r="C81" s="3" t="n"/>
      <c r="D81" s="5" t="n"/>
      <c r="E81" s="9">
        <f>IF($A81="","",IF($D81&gt;0,"Débit","Crédit"))</f>
        <v/>
      </c>
      <c r="F81" s="9">
        <f>IF($A81="","",IF(COUNTIF('Rapprochement'!$A$3:$A$102,$A81)&gt;0,"Oui","Non"))</f>
        <v/>
      </c>
    </row>
    <row r="82">
      <c r="A82" s="3" t="n"/>
      <c r="B82" s="4" t="n"/>
      <c r="C82" s="3" t="n"/>
      <c r="D82" s="5" t="n"/>
      <c r="E82" s="14">
        <f>IF($A82="","",IF($D82&gt;0,"Débit","Crédit"))</f>
        <v/>
      </c>
      <c r="F82" s="14">
        <f>IF($A82="","",IF(COUNTIF('Rapprochement'!$A$3:$A$102,$A82)&gt;0,"Oui","Non"))</f>
        <v/>
      </c>
    </row>
    <row r="83">
      <c r="A83" s="3" t="n"/>
      <c r="B83" s="4" t="n"/>
      <c r="C83" s="3" t="n"/>
      <c r="D83" s="5" t="n"/>
      <c r="E83" s="9">
        <f>IF($A83="","",IF($D83&gt;0,"Débit","Crédit"))</f>
        <v/>
      </c>
      <c r="F83" s="9">
        <f>IF($A83="","",IF(COUNTIF('Rapprochement'!$A$3:$A$102,$A83)&gt;0,"Oui","Non"))</f>
        <v/>
      </c>
    </row>
    <row r="84">
      <c r="A84" s="3" t="n"/>
      <c r="B84" s="4" t="n"/>
      <c r="C84" s="3" t="n"/>
      <c r="D84" s="5" t="n"/>
      <c r="E84" s="14">
        <f>IF($A84="","",IF($D84&gt;0,"Débit","Crédit"))</f>
        <v/>
      </c>
      <c r="F84" s="14">
        <f>IF($A84="","",IF(COUNTIF('Rapprochement'!$A$3:$A$102,$A84)&gt;0,"Oui","Non"))</f>
        <v/>
      </c>
    </row>
    <row r="85">
      <c r="A85" s="3" t="n"/>
      <c r="B85" s="4" t="n"/>
      <c r="C85" s="3" t="n"/>
      <c r="D85" s="5" t="n"/>
      <c r="E85" s="9">
        <f>IF($A85="","",IF($D85&gt;0,"Débit","Crédit"))</f>
        <v/>
      </c>
      <c r="F85" s="9">
        <f>IF($A85="","",IF(COUNTIF('Rapprochement'!$A$3:$A$102,$A85)&gt;0,"Oui","Non"))</f>
        <v/>
      </c>
    </row>
    <row r="86">
      <c r="A86" s="3" t="n"/>
      <c r="B86" s="4" t="n"/>
      <c r="C86" s="3" t="n"/>
      <c r="D86" s="5" t="n"/>
      <c r="E86" s="14">
        <f>IF($A86="","",IF($D86&gt;0,"Débit","Crédit"))</f>
        <v/>
      </c>
      <c r="F86" s="14">
        <f>IF($A86="","",IF(COUNTIF('Rapprochement'!$A$3:$A$102,$A86)&gt;0,"Oui","Non"))</f>
        <v/>
      </c>
    </row>
    <row r="87">
      <c r="A87" s="3" t="n"/>
      <c r="B87" s="4" t="n"/>
      <c r="C87" s="3" t="n"/>
      <c r="D87" s="5" t="n"/>
      <c r="E87" s="9">
        <f>IF($A87="","",IF($D87&gt;0,"Débit","Crédit"))</f>
        <v/>
      </c>
      <c r="F87" s="9">
        <f>IF($A87="","",IF(COUNTIF('Rapprochement'!$A$3:$A$102,$A87)&gt;0,"Oui","Non"))</f>
        <v/>
      </c>
    </row>
    <row r="88">
      <c r="A88" s="3" t="n"/>
      <c r="B88" s="4" t="n"/>
      <c r="C88" s="3" t="n"/>
      <c r="D88" s="5" t="n"/>
      <c r="E88" s="14">
        <f>IF($A88="","",IF($D88&gt;0,"Débit","Crédit"))</f>
        <v/>
      </c>
      <c r="F88" s="14">
        <f>IF($A88="","",IF(COUNTIF('Rapprochement'!$A$3:$A$102,$A88)&gt;0,"Oui","Non"))</f>
        <v/>
      </c>
    </row>
    <row r="89">
      <c r="A89" s="3" t="n"/>
      <c r="B89" s="4" t="n"/>
      <c r="C89" s="3" t="n"/>
      <c r="D89" s="5" t="n"/>
      <c r="E89" s="9">
        <f>IF($A89="","",IF($D89&gt;0,"Débit","Crédit"))</f>
        <v/>
      </c>
      <c r="F89" s="9">
        <f>IF($A89="","",IF(COUNTIF('Rapprochement'!$A$3:$A$102,$A89)&gt;0,"Oui","Non"))</f>
        <v/>
      </c>
    </row>
    <row r="90">
      <c r="A90" s="3" t="n"/>
      <c r="B90" s="4" t="n"/>
      <c r="C90" s="3" t="n"/>
      <c r="D90" s="5" t="n"/>
      <c r="E90" s="14">
        <f>IF($A90="","",IF($D90&gt;0,"Débit","Crédit"))</f>
        <v/>
      </c>
      <c r="F90" s="14">
        <f>IF($A90="","",IF(COUNTIF('Rapprochement'!$A$3:$A$102,$A90)&gt;0,"Oui","Non"))</f>
        <v/>
      </c>
    </row>
    <row r="91">
      <c r="A91" s="3" t="n"/>
      <c r="B91" s="4" t="n"/>
      <c r="C91" s="3" t="n"/>
      <c r="D91" s="5" t="n"/>
      <c r="E91" s="9">
        <f>IF($A91="","",IF($D91&gt;0,"Débit","Crédit"))</f>
        <v/>
      </c>
      <c r="F91" s="9">
        <f>IF($A91="","",IF(COUNTIF('Rapprochement'!$A$3:$A$102,$A91)&gt;0,"Oui","Non"))</f>
        <v/>
      </c>
    </row>
    <row r="92">
      <c r="A92" s="3" t="n"/>
      <c r="B92" s="4" t="n"/>
      <c r="C92" s="3" t="n"/>
      <c r="D92" s="5" t="n"/>
      <c r="E92" s="14">
        <f>IF($A92="","",IF($D92&gt;0,"Débit","Crédit"))</f>
        <v/>
      </c>
      <c r="F92" s="14">
        <f>IF($A92="","",IF(COUNTIF('Rapprochement'!$A$3:$A$102,$A92)&gt;0,"Oui","Non"))</f>
        <v/>
      </c>
    </row>
    <row r="93">
      <c r="A93" s="3" t="n"/>
      <c r="B93" s="4" t="n"/>
      <c r="C93" s="3" t="n"/>
      <c r="D93" s="5" t="n"/>
      <c r="E93" s="9">
        <f>IF($A93="","",IF($D93&gt;0,"Débit","Crédit"))</f>
        <v/>
      </c>
      <c r="F93" s="9">
        <f>IF($A93="","",IF(COUNTIF('Rapprochement'!$A$3:$A$102,$A93)&gt;0,"Oui","Non"))</f>
        <v/>
      </c>
    </row>
    <row r="94">
      <c r="A94" s="3" t="n"/>
      <c r="B94" s="4" t="n"/>
      <c r="C94" s="3" t="n"/>
      <c r="D94" s="5" t="n"/>
      <c r="E94" s="14">
        <f>IF($A94="","",IF($D94&gt;0,"Débit","Crédit"))</f>
        <v/>
      </c>
      <c r="F94" s="14">
        <f>IF($A94="","",IF(COUNTIF('Rapprochement'!$A$3:$A$102,$A94)&gt;0,"Oui","Non"))</f>
        <v/>
      </c>
    </row>
    <row r="95">
      <c r="A95" s="3" t="n"/>
      <c r="B95" s="4" t="n"/>
      <c r="C95" s="3" t="n"/>
      <c r="D95" s="5" t="n"/>
      <c r="E95" s="9">
        <f>IF($A95="","",IF($D95&gt;0,"Débit","Crédit"))</f>
        <v/>
      </c>
      <c r="F95" s="9">
        <f>IF($A95="","",IF(COUNTIF('Rapprochement'!$A$3:$A$102,$A95)&gt;0,"Oui","Non"))</f>
        <v/>
      </c>
    </row>
    <row r="96">
      <c r="A96" s="3" t="n"/>
      <c r="B96" s="4" t="n"/>
      <c r="C96" s="3" t="n"/>
      <c r="D96" s="5" t="n"/>
      <c r="E96" s="14">
        <f>IF($A96="","",IF($D96&gt;0,"Débit","Crédit"))</f>
        <v/>
      </c>
      <c r="F96" s="14">
        <f>IF($A96="","",IF(COUNTIF('Rapprochement'!$A$3:$A$102,$A96)&gt;0,"Oui","Non"))</f>
        <v/>
      </c>
    </row>
    <row r="97">
      <c r="A97" s="3" t="n"/>
      <c r="B97" s="4" t="n"/>
      <c r="C97" s="3" t="n"/>
      <c r="D97" s="5" t="n"/>
      <c r="E97" s="9">
        <f>IF($A97="","",IF($D97&gt;0,"Débit","Crédit"))</f>
        <v/>
      </c>
      <c r="F97" s="9">
        <f>IF($A97="","",IF(COUNTIF('Rapprochement'!$A$3:$A$102,$A97)&gt;0,"Oui","Non"))</f>
        <v/>
      </c>
    </row>
    <row r="98">
      <c r="A98" s="3" t="n"/>
      <c r="B98" s="4" t="n"/>
      <c r="C98" s="3" t="n"/>
      <c r="D98" s="5" t="n"/>
      <c r="E98" s="14">
        <f>IF($A98="","",IF($D98&gt;0,"Débit","Crédit"))</f>
        <v/>
      </c>
      <c r="F98" s="14">
        <f>IF($A98="","",IF(COUNTIF('Rapprochement'!$A$3:$A$102,$A98)&gt;0,"Oui","Non"))</f>
        <v/>
      </c>
    </row>
    <row r="99">
      <c r="A99" s="3" t="n"/>
      <c r="B99" s="4" t="n"/>
      <c r="C99" s="3" t="n"/>
      <c r="D99" s="5" t="n"/>
      <c r="E99" s="9">
        <f>IF($A99="","",IF($D99&gt;0,"Débit","Crédit"))</f>
        <v/>
      </c>
      <c r="F99" s="9">
        <f>IF($A99="","",IF(COUNTIF('Rapprochement'!$A$3:$A$102,$A99)&gt;0,"Oui","Non"))</f>
        <v/>
      </c>
    </row>
    <row r="100">
      <c r="A100" s="3" t="n"/>
      <c r="B100" s="4" t="n"/>
      <c r="C100" s="3" t="n"/>
      <c r="D100" s="5" t="n"/>
      <c r="E100" s="14">
        <f>IF($A100="","",IF($D100&gt;0,"Débit","Crédit"))</f>
        <v/>
      </c>
      <c r="F100" s="14">
        <f>IF($A100="","",IF(COUNTIF('Rapprochement'!$A$3:$A$102,$A100)&gt;0,"Oui","Non"))</f>
        <v/>
      </c>
    </row>
    <row r="101">
      <c r="A101" s="3" t="n"/>
      <c r="B101" s="4" t="n"/>
      <c r="C101" s="3" t="n"/>
      <c r="D101" s="5" t="n"/>
      <c r="E101" s="9">
        <f>IF($A101="","",IF($D101&gt;0,"Débit","Crédit"))</f>
        <v/>
      </c>
      <c r="F101" s="9">
        <f>IF($A101="","",IF(COUNTIF('Rapprochement'!$A$3:$A$102,$A101)&gt;0,"Oui","Non"))</f>
        <v/>
      </c>
    </row>
    <row r="102">
      <c r="A102" s="3" t="n"/>
      <c r="B102" s="4" t="n"/>
      <c r="C102" s="3" t="n"/>
      <c r="D102" s="5" t="n"/>
      <c r="E102" s="14">
        <f>IF($A102="","",IF($D102&gt;0,"Débit","Crédit"))</f>
        <v/>
      </c>
      <c r="F102" s="14">
        <f>IF($A102="","",IF(COUNTIF('Rapprochement'!$A$3:$A$102,$A102)&gt;0,"Oui","Non"))</f>
        <v/>
      </c>
    </row>
    <row r="103">
      <c r="A103" s="15" t="inlineStr">
        <is>
          <t>TOTAL</t>
        </is>
      </c>
      <c r="B103" s="15" t="n"/>
      <c r="C103" s="15" t="n"/>
      <c r="D103" s="16">
        <f>SUM(D3:D102)</f>
        <v/>
      </c>
      <c r="E103" s="15" t="n"/>
      <c r="F103" s="15" t="n"/>
    </row>
  </sheetData>
  <autoFilter ref="A2:F102"/>
  <mergeCells count="1">
    <mergeCell ref="A1:F1"/>
  </mergeCells>
  <conditionalFormatting sqref="A3:F102">
    <cfRule type="expression" priority="1" dxfId="1" stopIfTrue="1">
      <formula>$F3="Non"</formula>
    </cfRule>
  </conditionalFormatting>
  <dataValidations count="1">
    <dataValidation sqref="D3:D102" showErrorMessage="1" showInputMessage="1" allowBlank="1" type="decimal" operator="between">
      <formula1>-99999999</formula1>
      <formula2>99999999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6B4A"/>
    <outlinePr summaryBelow="1" summaryRight="1"/>
    <pageSetUpPr/>
  </sheetPr>
  <dimension ref="A1:Q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4" customWidth="1" min="3" max="3"/>
    <col width="22" customWidth="1" min="4" max="4"/>
    <col width="14" customWidth="1" min="5" max="5"/>
    <col width="4" customWidth="1" min="6" max="6"/>
    <col width="4" customWidth="1" min="7" max="7"/>
    <col width="20" customWidth="1" min="8" max="8"/>
    <col width="22" customWidth="1" min="9" max="9"/>
    <col width="21" customWidth="1" min="10" max="10"/>
  </cols>
  <sheetData>
    <row r="1" ht="28" customHeight="1">
      <c r="A1" s="1" t="inlineStr">
        <is>
          <t>Synthèse du rapprochement bancaire</t>
        </is>
      </c>
    </row>
    <row r="2">
      <c r="A2" s="17" t="inlineStr">
        <is>
          <t>Indicateurs calculés sur les 100 lignes opérationnelles préparées.</t>
        </is>
      </c>
    </row>
    <row r="3">
      <c r="A3" s="2" t="inlineStr">
        <is>
          <t>Indicateur</t>
        </is>
      </c>
      <c r="B3" s="2" t="inlineStr">
        <is>
          <t>Valeur</t>
        </is>
      </c>
    </row>
    <row r="4">
      <c r="A4" s="6" t="inlineStr">
        <is>
          <t>Total des écritures comptables</t>
        </is>
      </c>
      <c r="B4" s="8">
        <f>SUM('Rapprochement'!$E$3:$E$102)</f>
        <v/>
      </c>
      <c r="D4" s="18" t="inlineStr">
        <is>
          <t>Statut</t>
        </is>
      </c>
      <c r="E4" s="18" t="inlineStr">
        <is>
          <t>Nombre</t>
        </is>
      </c>
      <c r="H4" s="18" t="inlineStr">
        <is>
          <t>Catégorie</t>
        </is>
      </c>
      <c r="I4" s="18" t="inlineStr">
        <is>
          <t>Montant comptable (€)</t>
        </is>
      </c>
      <c r="J4" s="18" t="inlineStr">
        <is>
          <t>Montant bancaire (€)</t>
        </is>
      </c>
    </row>
    <row r="5">
      <c r="A5" s="11" t="inlineStr">
        <is>
          <t>Total des opérations rapprochées</t>
        </is>
      </c>
      <c r="B5" s="13">
        <f>SUMIF('Rapprochement'!$K$3:$K$102,"Rapproché",'Rapprochement'!$I$3:$I$102)</f>
        <v/>
      </c>
      <c r="D5" s="9" t="inlineStr">
        <is>
          <t>Rapproché</t>
        </is>
      </c>
      <c r="E5" s="9">
        <f>COUNTIF('Rapprochement'!$K$3:$K$102,"Rapproché")</f>
        <v/>
      </c>
      <c r="H5" s="6" t="inlineStr">
        <is>
          <t>Fournisseur</t>
        </is>
      </c>
      <c r="I5" s="8">
        <f>SUMIF('Rapprochement'!$D$3:$D$102,$H5,'Rapprochement'!$E$3:$E$102)</f>
        <v/>
      </c>
      <c r="J5" s="8">
        <f>SUMIF('Rapprochement'!$D$3:$D$102,$H5,'Rapprochement'!$I$3:$I$102)</f>
        <v/>
      </c>
    </row>
    <row r="6">
      <c r="A6" s="6" t="inlineStr">
        <is>
          <t>Nombre de lignes rapprochées</t>
        </is>
      </c>
      <c r="B6" s="19">
        <f>COUNTIF('Rapprochement'!$K$3:$K$102,"Rapproché")</f>
        <v/>
      </c>
      <c r="D6" s="14" t="inlineStr">
        <is>
          <t>Écart de montant</t>
        </is>
      </c>
      <c r="E6" s="14">
        <f>COUNTIF('Rapprochement'!$K$3:$K$102,"Écart de montant")</f>
        <v/>
      </c>
      <c r="H6" s="11" t="inlineStr">
        <is>
          <t>Client</t>
        </is>
      </c>
      <c r="I6" s="13">
        <f>SUMIF('Rapprochement'!$D$3:$D$102,$H6,'Rapprochement'!$E$3:$E$102)</f>
        <v/>
      </c>
      <c r="J6" s="13">
        <f>SUMIF('Rapprochement'!$D$3:$D$102,$H6,'Rapprochement'!$I$3:$I$102)</f>
        <v/>
      </c>
    </row>
    <row r="7">
      <c r="A7" s="11" t="inlineStr">
        <is>
          <t>Nombre d'écarts de montant</t>
        </is>
      </c>
      <c r="B7" s="20">
        <f>COUNTIF('Rapprochement'!$K$3:$K$102,"Écart de montant")</f>
        <v/>
      </c>
      <c r="D7" s="9" t="inlineStr">
        <is>
          <t>Non trouvé</t>
        </is>
      </c>
      <c r="E7" s="9">
        <f>COUNTIF('Rapprochement'!$K$3:$K$102,"Non trouvé")</f>
        <v/>
      </c>
      <c r="H7" s="6" t="inlineStr">
        <is>
          <t>Abonnement</t>
        </is>
      </c>
      <c r="I7" s="8">
        <f>SUMIF('Rapprochement'!$D$3:$D$102,$H7,'Rapprochement'!$E$3:$E$102)</f>
        <v/>
      </c>
      <c r="J7" s="8">
        <f>SUMIF('Rapprochement'!$D$3:$D$102,$H7,'Rapprochement'!$I$3:$I$102)</f>
        <v/>
      </c>
    </row>
    <row r="8">
      <c r="A8" s="6" t="inlineStr">
        <is>
          <t>Nombre d'opérations non trouvées</t>
        </is>
      </c>
      <c r="B8" s="19">
        <f>COUNTIF('Rapprochement'!$K$3:$K$102,"Non trouvé")</f>
        <v/>
      </c>
      <c r="H8" s="11" t="inlineStr">
        <is>
          <t>URSSAF</t>
        </is>
      </c>
      <c r="I8" s="13">
        <f>SUMIF('Rapprochement'!$D$3:$D$102,$H8,'Rapprochement'!$E$3:$E$102)</f>
        <v/>
      </c>
      <c r="J8" s="13">
        <f>SUMIF('Rapprochement'!$D$3:$D$102,$H8,'Rapprochement'!$I$3:$I$102)</f>
        <v/>
      </c>
    </row>
    <row r="9">
      <c r="A9" s="11" t="inlineStr">
        <is>
          <t>Taux de rapprochement</t>
        </is>
      </c>
      <c r="B9" s="21">
        <f>IFERROR(COUNTIF('Rapprochement'!$K$3:$K$102,"Rapproché")/COUNTA('Rapprochement'!$A$3:$A$102),0)</f>
        <v/>
      </c>
      <c r="H9" s="6" t="inlineStr">
        <is>
          <t>Loyer</t>
        </is>
      </c>
      <c r="I9" s="8">
        <f>SUMIF('Rapprochement'!$D$3:$D$102,$H9,'Rapprochement'!$E$3:$E$102)</f>
        <v/>
      </c>
      <c r="J9" s="8">
        <f>SUMIF('Rapprochement'!$D$3:$D$102,$H9,'Rapprochement'!$I$3:$I$102)</f>
        <v/>
      </c>
    </row>
    <row r="10">
      <c r="A10" s="6" t="inlineStr">
        <is>
          <t>Écart total</t>
        </is>
      </c>
      <c r="B10" s="8">
        <f>SUM('Rapprochement'!$J$3:$J$102)</f>
        <v/>
      </c>
      <c r="H10" s="11" t="inlineStr">
        <is>
          <t>Frais bancaires</t>
        </is>
      </c>
      <c r="I10" s="13">
        <f>SUMIF('Rapprochement'!$D$3:$D$102,$H10,'Rapprochement'!$E$3:$E$102)</f>
        <v/>
      </c>
      <c r="J10" s="13">
        <f>SUMIF('Rapprochement'!$D$3:$D$102,$H10,'Rapprochement'!$I$3:$I$102)</f>
        <v/>
      </c>
    </row>
    <row r="11">
      <c r="A11" s="11" t="inlineStr">
        <is>
          <t>Écart moyen par écriture</t>
        </is>
      </c>
      <c r="B11" s="13">
        <f>IFERROR(AVERAGE('Rapprochement'!$J$3:$J$102),0)</f>
        <v/>
      </c>
      <c r="H11" s="6" t="inlineStr">
        <is>
          <t>Salaires</t>
        </is>
      </c>
      <c r="I11" s="8">
        <f>SUMIF('Rapprochement'!$D$3:$D$102,$H11,'Rapprochement'!$E$3:$E$102)</f>
        <v/>
      </c>
      <c r="J11" s="8">
        <f>SUMIF('Rapprochement'!$D$3:$D$102,$H11,'Rapprochement'!$I$3:$I$102)</f>
        <v/>
      </c>
    </row>
    <row r="12">
      <c r="H12" s="11" t="inlineStr">
        <is>
          <t>Assurance</t>
        </is>
      </c>
      <c r="I12" s="13">
        <f>SUMIF('Rapprochement'!$D$3:$D$102,$H12,'Rapprochement'!$E$3:$E$102)</f>
        <v/>
      </c>
      <c r="J12" s="13">
        <f>SUMIF('Rapprochement'!$D$3:$D$102,$H12,'Rapprochement'!$I$3:$I$102)</f>
        <v/>
      </c>
    </row>
    <row r="13">
      <c r="H13" s="6" t="inlineStr">
        <is>
          <t>Autre</t>
        </is>
      </c>
      <c r="I13" s="8">
        <f>SUMIF('Rapprochement'!$D$3:$D$102,$H13,'Rapprochement'!$E$3:$E$102)</f>
        <v/>
      </c>
      <c r="J13" s="8">
        <f>SUMIF('Rapprochement'!$D$3:$D$102,$H13,'Rapprochement'!$I$3:$I$102)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5D3BC4"/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64" customWidth="1" min="3" max="3"/>
    <col width="29" customWidth="1" min="4" max="4"/>
  </cols>
  <sheetData>
    <row r="1" ht="28" customHeight="1">
      <c r="A1" s="1" t="inlineStr">
        <is>
          <t>Mode d'emploi</t>
        </is>
      </c>
    </row>
    <row r="3">
      <c r="A3" s="2" t="inlineStr">
        <is>
          <t>Élément</t>
        </is>
      </c>
      <c r="B3" s="2" t="inlineStr">
        <is>
          <t>Utilisation</t>
        </is>
      </c>
      <c r="C3" s="2" t="inlineStr">
        <is>
          <t>Détail</t>
        </is>
      </c>
      <c r="D3" s="2" t="inlineStr">
        <is>
          <t>Repère visuel</t>
        </is>
      </c>
    </row>
    <row r="4" ht="42" customHeight="1">
      <c r="A4" s="22" t="inlineStr">
        <is>
          <t>Rapprochement</t>
        </is>
      </c>
      <c r="B4" s="22" t="inlineStr">
        <is>
          <t>Saisir les écritures comptables</t>
        </is>
      </c>
      <c r="C4" s="22" t="inlineStr">
        <is>
          <t>Compléter les colonnes de A à E ainsi que le commentaire en colonne L. Les colonnes F à K sont calculées automatiquement.</t>
        </is>
      </c>
      <c r="D4" s="22" t="inlineStr">
        <is>
          <t>Cellules jaunes = saisie</t>
        </is>
      </c>
    </row>
    <row r="5" ht="42" customHeight="1">
      <c r="A5" s="23" t="inlineStr">
        <is>
          <t>Référence comptable</t>
        </is>
      </c>
      <c r="B5" s="23" t="inlineStr">
        <is>
          <t>Utiliser une référence unique</t>
        </is>
      </c>
      <c r="C5" s="23" t="inlineStr">
        <is>
          <t>La référence doit correspondre à la référence présente dans le relevé bancaire pour permettre la recherche automatique.</t>
        </is>
      </c>
      <c r="D5" s="23" t="inlineStr">
        <is>
          <t>Colonne A</t>
        </is>
      </c>
    </row>
    <row r="6" ht="42" customHeight="1">
      <c r="A6" s="22" t="inlineStr">
        <is>
          <t>Montant comptable</t>
        </is>
      </c>
      <c r="B6" s="22" t="inlineStr">
        <is>
          <t>Respecter le sens comptable</t>
        </is>
      </c>
      <c r="C6" s="22" t="inlineStr">
        <is>
          <t>Saisir un débit positif et un crédit négatif. L'écart compare directement le montant comptable au montant bancaire.</t>
        </is>
      </c>
      <c r="D6" s="22" t="inlineStr">
        <is>
          <t>Colonne E</t>
        </is>
      </c>
    </row>
    <row r="7" ht="42" customHeight="1">
      <c r="A7" s="23" t="inlineStr">
        <is>
          <t>Relevé bancaire</t>
        </is>
      </c>
      <c r="B7" s="23" t="inlineStr">
        <is>
          <t>Importer ou saisir le relevé</t>
        </is>
      </c>
      <c r="C7" s="23" t="inlineStr">
        <is>
          <t>Compléter les colonnes A à D. Les colonnes Sens et Pointé ? sont calculées automatiquement.</t>
        </is>
      </c>
      <c r="D7" s="23" t="inlineStr">
        <is>
          <t>Cellules jaunes = saisie</t>
        </is>
      </c>
    </row>
    <row r="8" ht="42" customHeight="1">
      <c r="A8" s="22" t="inlineStr">
        <is>
          <t>Pointé ?</t>
        </is>
      </c>
      <c r="B8" s="22" t="inlineStr">
        <is>
          <t>Contrôler les références</t>
        </is>
      </c>
      <c r="C8" s="22" t="inlineStr">
        <is>
          <t>Oui indique qu'une référence bancaire existe dans la feuille Rapprochement. Non signale une opération bancaire à comptabiliser.</t>
        </is>
      </c>
      <c r="D8" s="22" t="inlineStr">
        <is>
          <t>Colonne F</t>
        </is>
      </c>
    </row>
    <row r="9" ht="42" customHeight="1">
      <c r="A9" s="23" t="inlineStr">
        <is>
          <t>Synthèse</t>
        </is>
      </c>
      <c r="B9" s="23" t="inlineStr">
        <is>
          <t>Suivre les indicateurs</t>
        </is>
      </c>
      <c r="C9" s="23" t="inlineStr">
        <is>
          <t>Le tableau de bord calcule les totaux, les écarts, le taux de rapprochement et les montants par catégorie.</t>
        </is>
      </c>
      <c r="D9" s="23" t="inlineStr">
        <is>
          <t>Graphiques inclus</t>
        </is>
      </c>
    </row>
    <row r="10" ht="42" customHeight="1">
      <c r="A10" s="22" t="inlineStr">
        <is>
          <t>Statuts</t>
        </is>
      </c>
      <c r="B10" s="22" t="inlineStr">
        <is>
          <t>Traiter les anomalies</t>
        </is>
      </c>
      <c r="C10" s="22" t="inlineStr">
        <is>
          <t>Rapproché signifie que l'écart est inférieur à 0,01 €. Écart de montant ou Non trouvé nécessite une vérification.</t>
        </is>
      </c>
      <c r="D10" s="22" t="inlineStr">
        <is>
          <t>Vert = rapproché, rouge = alerte</t>
        </is>
      </c>
    </row>
    <row r="11" ht="42" customHeight="1">
      <c r="A11" s="23" t="inlineStr">
        <is>
          <t>Lignes disponibles</t>
        </is>
      </c>
      <c r="B11" s="23" t="inlineStr">
        <is>
          <t>Ajouter des opérations</t>
        </is>
      </c>
      <c r="C11" s="23" t="inlineStr">
        <is>
          <t>Les feuilles opérationnelles sont préparées pour 100 lignes de saisie. Les formules et contrôles sont déjà présents sur toute la plage.</t>
        </is>
      </c>
      <c r="D11" s="23" t="inlineStr">
        <is>
          <t>Lignes 3 à 102</t>
        </is>
      </c>
    </row>
  </sheetData>
  <autoFilter ref="A3:D11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2026-09-07T08:49:46Z</dcterms:created>
  <dcterms:modified xmlns:dcterms="http://purl.org/dc/terms/" xmlns:xsi="http://www.w3.org/2001/XMLSchema-instance" xsi:type="dcterms:W3CDTF">2026-09-07T08:49:46Z</dcterms:modified>
</cp:coreProperties>
</file>