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ttres de voiture" sheetId="1" state="visible" r:id="rId1"/>
    <sheet xmlns:r="http://schemas.openxmlformats.org/officeDocument/2006/relationships" name="Suivi transporteurs"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2">
    <numFmt numFmtId="164" formatCode="0.0"/>
    <numFmt numFmtId="165" formatCode="#,##0.00&quot; €&quot;"/>
  </numFmts>
  <fonts count="7">
    <font>
      <name val="Calibri"/>
      <family val="2"/>
      <color theme="1"/>
      <sz val="11"/>
      <scheme val="minor"/>
    </font>
    <font>
      <b val="1"/>
      <color rgb="004A2AA5"/>
      <sz val="16"/>
    </font>
    <font>
      <b val="1"/>
      <color rgb="00FFFFFF"/>
      <sz val="11"/>
    </font>
    <font>
      <b val="1"/>
      <color rgb="001F2937"/>
      <sz val="11"/>
    </font>
    <font>
      <b val="1"/>
      <color rgb="00FFFFFF"/>
      <sz val="10"/>
    </font>
    <font>
      <b val="1"/>
    </font>
    <font>
      <b val="1"/>
      <color rgb="004A2AA5"/>
      <sz val="11"/>
    </font>
  </fonts>
  <fills count="8">
    <fill>
      <patternFill/>
    </fill>
    <fill>
      <patternFill patternType="gray125"/>
    </fill>
    <fill>
      <patternFill patternType="solid">
        <fgColor rgb="004A2AA5"/>
        <bgColor rgb="004A2AA5"/>
      </patternFill>
    </fill>
    <fill>
      <patternFill patternType="solid">
        <fgColor rgb="00F1EDFB"/>
        <bgColor rgb="00F1EDFB"/>
      </patternFill>
    </fill>
    <fill>
      <patternFill patternType="solid">
        <fgColor rgb="00FFFFFF"/>
        <bgColor rgb="00FFFFFF"/>
      </patternFill>
    </fill>
    <fill>
      <patternFill patternType="solid">
        <fgColor rgb="00FF6B4A"/>
        <bgColor rgb="00FF6B4A"/>
      </patternFill>
    </fill>
    <fill>
      <patternFill patternType="solid">
        <fgColor rgb="005D3BC4"/>
        <bgColor rgb="005D3BC4"/>
      </patternFill>
    </fill>
    <fill>
      <patternFill patternType="solid">
        <fgColor rgb="00FFFBEB"/>
        <b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0" fillId="3" borderId="1" applyAlignment="1" pivotButton="0" quotePrefix="0" xfId="0">
      <alignment horizontal="center" vertical="center"/>
    </xf>
    <xf numFmtId="0" fontId="0" fillId="3" borderId="1" applyAlignment="1" pivotButton="0" quotePrefix="0" xfId="0">
      <alignment horizontal="left" vertical="center"/>
    </xf>
    <xf numFmtId="3" fontId="0" fillId="3" borderId="1" applyAlignment="1" pivotButton="0" quotePrefix="0" xfId="0">
      <alignment horizontal="center" vertical="center"/>
    </xf>
    <xf numFmtId="164" fontId="0" fillId="3" borderId="1" applyAlignment="1" pivotButton="0" quotePrefix="0" xfId="0">
      <alignment horizontal="center" vertical="center"/>
    </xf>
    <xf numFmtId="165" fontId="0" fillId="3" borderId="1" applyAlignment="1" pivotButton="0" quotePrefix="0" xfId="0">
      <alignment horizontal="center" vertical="center"/>
    </xf>
    <xf numFmtId="0" fontId="0" fillId="4" borderId="1" applyAlignment="1" pivotButton="0" quotePrefix="0" xfId="0">
      <alignment horizontal="center" vertical="center"/>
    </xf>
    <xf numFmtId="0" fontId="0" fillId="4" borderId="1" applyAlignment="1" pivotButton="0" quotePrefix="0" xfId="0">
      <alignment horizontal="left" vertical="center"/>
    </xf>
    <xf numFmtId="3" fontId="0" fillId="4" borderId="1" applyAlignment="1" pivotButton="0" quotePrefix="0" xfId="0">
      <alignment horizontal="center" vertical="center"/>
    </xf>
    <xf numFmtId="164" fontId="0" fillId="4" borderId="1" applyAlignment="1" pivotButton="0" quotePrefix="0" xfId="0">
      <alignment horizontal="center" vertical="center"/>
    </xf>
    <xf numFmtId="165" fontId="0" fillId="4" borderId="1" applyAlignment="1" pivotButton="0" quotePrefix="0" xfId="0">
      <alignment horizontal="center" vertical="center"/>
    </xf>
    <xf numFmtId="0" fontId="3" fillId="5" borderId="1" applyAlignment="1" pivotButton="0" quotePrefix="0" xfId="0">
      <alignment horizontal="center" vertical="center"/>
    </xf>
    <xf numFmtId="3" fontId="3" fillId="5" borderId="1" applyAlignment="1" pivotButton="0" quotePrefix="0" xfId="0">
      <alignment horizontal="center" vertical="center"/>
    </xf>
    <xf numFmtId="164" fontId="3" fillId="5" borderId="1" applyAlignment="1" pivotButton="0" quotePrefix="0" xfId="0">
      <alignment horizontal="center" vertical="center"/>
    </xf>
    <xf numFmtId="165" fontId="3" fillId="5" borderId="1" applyAlignment="1" pivotButton="0" quotePrefix="0" xfId="0">
      <alignment horizontal="center" vertical="center"/>
    </xf>
    <xf numFmtId="0" fontId="4" fillId="6" borderId="1" pivotButton="0" quotePrefix="0" xfId="0"/>
    <xf numFmtId="1" fontId="0" fillId="0" borderId="1" applyAlignment="1" pivotButton="0" quotePrefix="0" xfId="0">
      <alignment horizontal="center" vertical="center"/>
    </xf>
    <xf numFmtId="0" fontId="0" fillId="0" borderId="1" applyAlignment="1" pivotButton="0" quotePrefix="0" xfId="0">
      <alignment horizontal="center" vertical="center"/>
    </xf>
    <xf numFmtId="165" fontId="0" fillId="0" borderId="1" applyAlignment="1" pivotButton="0" quotePrefix="0" xfId="0">
      <alignment horizontal="center" vertical="center"/>
    </xf>
    <xf numFmtId="9" fontId="0" fillId="3" borderId="1" applyAlignment="1" pivotButton="0" quotePrefix="0" xfId="0">
      <alignment horizontal="center" vertical="center"/>
    </xf>
    <xf numFmtId="9" fontId="0" fillId="4" borderId="1" applyAlignment="1" pivotButton="0" quotePrefix="0" xfId="0">
      <alignment horizontal="center" vertical="center"/>
    </xf>
    <xf numFmtId="9" fontId="3" fillId="5" borderId="1" applyAlignment="1" pivotButton="0" quotePrefix="0" xfId="0">
      <alignment horizontal="center" vertical="center"/>
    </xf>
    <xf numFmtId="0" fontId="4" fillId="6" borderId="0" applyAlignment="1" pivotButton="0" quotePrefix="0" xfId="0">
      <alignment horizontal="center" vertical="center"/>
    </xf>
    <xf numFmtId="0" fontId="5" fillId="0" borderId="1" pivotButton="0" quotePrefix="0" xfId="0"/>
    <xf numFmtId="0" fontId="0" fillId="7" borderId="1" pivotButton="0" quotePrefix="0" xfId="0"/>
    <xf numFmtId="0" fontId="0" fillId="0" borderId="1" pivotButton="0" quotePrefix="0" xfId="0"/>
    <xf numFmtId="165" fontId="0" fillId="0" borderId="1" pivotButton="0" quotePrefix="0" xfId="0"/>
    <xf numFmtId="0" fontId="4" fillId="6" borderId="0" pivotButton="0" quotePrefix="0" xfId="0"/>
    <xf numFmtId="0" fontId="0" fillId="6" borderId="0" pivotButton="0" quotePrefix="0" xfId="0"/>
    <xf numFmtId="3" fontId="0" fillId="0" borderId="1" applyAlignment="1" pivotButton="0" quotePrefix="0" xfId="0">
      <alignment horizontal="center" vertical="center"/>
    </xf>
    <xf numFmtId="0" fontId="6" fillId="0"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dxfs count="3">
    <dxf>
      <font>
        <b val="1"/>
        <color rgb="00DC2626"/>
      </font>
      <fill>
        <patternFill patternType="solid">
          <fgColor rgb="00FFE4E1"/>
          <bgColor rgb="00FFE4E1"/>
        </patternFill>
      </fill>
    </dxf>
    <dxf>
      <font>
        <b val="1"/>
        <color rgb="0016A34A"/>
      </font>
      <fill>
        <patternFill patternType="solid">
          <fgColor rgb="00D1FAE5"/>
          <bgColor rgb="00D1FAE5"/>
        </patternFill>
      </fill>
    </dxf>
    <dxf>
      <font>
        <b val="1"/>
        <color rgb="00B45309"/>
      </font>
      <fill>
        <patternFill patternType="solid">
          <fgColor rgb="00FEF3C7"/>
          <b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livraisons par statut</a:t>
            </a:r>
          </a:p>
        </rich>
      </tx>
    </title>
    <plotArea>
      <pieChart>
        <varyColors val="1"/>
        <ser>
          <idx val="0"/>
          <order val="0"/>
          <tx>
            <strRef>
              <f>'Tableau de bord'!B12</f>
            </strRef>
          </tx>
          <spPr>
            <a:solidFill xmlns:a="http://schemas.openxmlformats.org/drawingml/2006/main">
              <a:srgbClr val="4A2AA5"/>
            </a:solidFill>
            <a:ln xmlns:a="http://schemas.openxmlformats.org/drawingml/2006/main">
              <a:prstDash val="solid"/>
            </a:ln>
          </spPr>
          <cat>
            <numRef>
              <f>'Tableau de bord'!$A$13:$A$16</f>
            </numRef>
          </cat>
          <val>
            <numRef>
              <f>'Tableau de bord'!$B$13:$B$16</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Chiffre d'affaires HT par transporteur</a:t>
            </a:r>
          </a:p>
        </rich>
      </tx>
    </title>
    <plotArea>
      <barChart>
        <barDir val="col"/>
        <grouping val="clustered"/>
        <ser>
          <idx val="0"/>
          <order val="0"/>
          <tx>
            <strRef>
              <f>'Tableau de bord'!B19</f>
            </strRef>
          </tx>
          <spPr>
            <a:solidFill xmlns:a="http://schemas.openxmlformats.org/drawingml/2006/main">
              <a:srgbClr val="FF6B4A"/>
            </a:solidFill>
            <a:ln xmlns:a="http://schemas.openxmlformats.org/drawingml/2006/main">
              <a:prstDash val="solid"/>
            </a:ln>
          </spPr>
          <cat>
            <numRef>
              <f>'Tableau de bord'!$A$20:$A$23</f>
            </numRef>
          </cat>
          <val>
            <numRef>
              <f>'Tableau de bord'!$B$20:$B$23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Transporteur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 HT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18</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9"/>
  <sheetViews>
    <sheetView workbookViewId="0">
      <pane ySplit="3" topLeftCell="A4" activePane="bottomLeft" state="frozen"/>
      <selection pane="bottomLeft" activeCell="A1" sqref="A1"/>
    </sheetView>
  </sheetViews>
  <sheetFormatPr baseColWidth="8" defaultRowHeight="15"/>
  <cols>
    <col width="12" customWidth="1" min="1" max="1"/>
    <col width="16" customWidth="1" min="2" max="2"/>
    <col width="24" customWidth="1" min="3" max="3"/>
    <col width="14" customWidth="1" min="4" max="4"/>
    <col width="22" customWidth="1" min="5" max="5"/>
    <col width="14" customWidth="1" min="6" max="6"/>
    <col width="18" customWidth="1" min="7" max="7"/>
    <col width="22" customWidth="1" min="8" max="8"/>
    <col width="9" customWidth="1" min="9" max="9"/>
    <col width="11" customWidth="1" min="10" max="10"/>
    <col width="10" customWidth="1" min="11" max="11"/>
    <col width="16" customWidth="1" min="12" max="12"/>
    <col width="12" customWidth="1" min="13" max="13"/>
    <col width="14" customWidth="1" min="14" max="14"/>
    <col width="14" customWidth="1" min="15" max="15"/>
  </cols>
  <sheetData>
    <row r="1" ht="26" customHeight="1">
      <c r="A1" s="1" t="inlineStr">
        <is>
          <t>REGISTRE DES LETTRES DE VOITURE (CMR) - TRANSPORT ROUTIER DE MARCHANDISES</t>
        </is>
      </c>
    </row>
    <row r="3" ht="32" customHeight="1">
      <c r="A3" s="2" t="inlineStr">
        <is>
          <t>N° LV</t>
        </is>
      </c>
      <c r="B3" s="2" t="inlineStr">
        <is>
          <t>Date d'expédition</t>
        </is>
      </c>
      <c r="C3" s="2" t="inlineStr">
        <is>
          <t>Expéditeur</t>
        </is>
      </c>
      <c r="D3" s="2" t="inlineStr">
        <is>
          <t>Ville de départ</t>
        </is>
      </c>
      <c r="E3" s="2" t="inlineStr">
        <is>
          <t>Destinataire</t>
        </is>
      </c>
      <c r="F3" s="2" t="inlineStr">
        <is>
          <t>Ville d'arrivée</t>
        </is>
      </c>
      <c r="G3" s="2" t="inlineStr">
        <is>
          <t>Transporteur</t>
        </is>
      </c>
      <c r="H3" s="2" t="inlineStr">
        <is>
          <t>Nature marchandise</t>
        </is>
      </c>
      <c r="I3" s="2" t="inlineStr">
        <is>
          <t>Nb colis</t>
        </is>
      </c>
      <c r="J3" s="2" t="inlineStr">
        <is>
          <t>Poids (kg)</t>
        </is>
      </c>
      <c r="K3" s="2" t="inlineStr">
        <is>
          <t>Volume (m3)</t>
        </is>
      </c>
      <c r="L3" s="2" t="inlineStr">
        <is>
          <t>Prix transport HT (€)</t>
        </is>
      </c>
      <c r="M3" s="2" t="inlineStr">
        <is>
          <t>TVA 20% (€)</t>
        </is>
      </c>
      <c r="N3" s="2" t="inlineStr">
        <is>
          <t>Prix TTC (€)</t>
        </is>
      </c>
      <c r="O3" s="2" t="inlineStr">
        <is>
          <t>Statut livraison</t>
        </is>
      </c>
    </row>
    <row r="4">
      <c r="A4" s="3" t="inlineStr">
        <is>
          <t>LV-2026-001</t>
        </is>
      </c>
      <c r="B4" s="3" t="inlineStr">
        <is>
          <t>03/01/2026</t>
        </is>
      </c>
      <c r="C4" s="4" t="inlineStr">
        <is>
          <t>Établissements Dubois SARL</t>
        </is>
      </c>
      <c r="D4" s="3" t="inlineStr">
        <is>
          <t>Paris</t>
        </is>
      </c>
      <c r="E4" s="4" t="inlineStr">
        <is>
          <t>Camille Fabrics</t>
        </is>
      </c>
      <c r="F4" s="3" t="inlineStr">
        <is>
          <t>Lyon</t>
        </is>
      </c>
      <c r="G4" s="3" t="inlineStr">
        <is>
          <t>Transports Girard</t>
        </is>
      </c>
      <c r="H4" s="4" t="inlineStr">
        <is>
          <t>Textiles - rouleaux tissu</t>
        </is>
      </c>
      <c r="I4" s="3" t="n">
        <v>24</v>
      </c>
      <c r="J4" s="5" t="n">
        <v>1250</v>
      </c>
      <c r="K4" s="6" t="n">
        <v>8.5</v>
      </c>
      <c r="L4" s="7" t="n">
        <v>480</v>
      </c>
      <c r="M4" s="7">
        <f>L4*0.2</f>
        <v/>
      </c>
      <c r="N4" s="7">
        <f>L4+M4</f>
        <v/>
      </c>
      <c r="O4" s="3" t="inlineStr">
        <is>
          <t>Livré</t>
        </is>
      </c>
    </row>
    <row r="5">
      <c r="A5" s="8" t="inlineStr">
        <is>
          <t>LV-2026-002</t>
        </is>
      </c>
      <c r="B5" s="8" t="inlineStr">
        <is>
          <t>07/01/2026</t>
        </is>
      </c>
      <c r="C5" s="9" t="inlineStr">
        <is>
          <t>Manufacture Lucas &amp; Fils</t>
        </is>
      </c>
      <c r="D5" s="8" t="inlineStr">
        <is>
          <t>Marseille</t>
        </is>
      </c>
      <c r="E5" s="9" t="inlineStr">
        <is>
          <t>Distri Ouest SA</t>
        </is>
      </c>
      <c r="F5" s="8" t="inlineStr">
        <is>
          <t>Nantes</t>
        </is>
      </c>
      <c r="G5" s="8" t="inlineStr">
        <is>
          <t>Transports Girard</t>
        </is>
      </c>
      <c r="H5" s="9" t="inlineStr">
        <is>
          <t>Pièces mécaniques</t>
        </is>
      </c>
      <c r="I5" s="8" t="n">
        <v>40</v>
      </c>
      <c r="J5" s="10" t="n">
        <v>3200</v>
      </c>
      <c r="K5" s="11" t="n">
        <v>15.2</v>
      </c>
      <c r="L5" s="12" t="n">
        <v>890</v>
      </c>
      <c r="M5" s="12">
        <f>L5*0.2</f>
        <v/>
      </c>
      <c r="N5" s="12">
        <f>L5+M5</f>
        <v/>
      </c>
      <c r="O5" s="8" t="inlineStr">
        <is>
          <t>Livré</t>
        </is>
      </c>
    </row>
    <row r="6">
      <c r="A6" s="3" t="inlineStr">
        <is>
          <t>LV-2026-003</t>
        </is>
      </c>
      <c r="B6" s="3" t="inlineStr">
        <is>
          <t>12/01/2026</t>
        </is>
      </c>
      <c r="C6" s="4" t="inlineStr">
        <is>
          <t>Emma Cosmétiques</t>
        </is>
      </c>
      <c r="D6" s="3" t="inlineStr">
        <is>
          <t>Toulouse</t>
        </is>
      </c>
      <c r="E6" s="4" t="inlineStr">
        <is>
          <t>Pharma Sud</t>
        </is>
      </c>
      <c r="F6" s="3" t="inlineStr">
        <is>
          <t>Bordeaux</t>
        </is>
      </c>
      <c r="G6" s="3" t="inlineStr">
        <is>
          <t>Léa Logistique</t>
        </is>
      </c>
      <c r="H6" s="4" t="inlineStr">
        <is>
          <t>Produits cosmétiques</t>
        </is>
      </c>
      <c r="I6" s="3" t="n">
        <v>60</v>
      </c>
      <c r="J6" s="5" t="n">
        <v>900</v>
      </c>
      <c r="K6" s="6" t="n">
        <v>6</v>
      </c>
      <c r="L6" s="7" t="n">
        <v>350</v>
      </c>
      <c r="M6" s="7">
        <f>L6*0.2</f>
        <v/>
      </c>
      <c r="N6" s="7">
        <f>L6+M6</f>
        <v/>
      </c>
      <c r="O6" s="3" t="inlineStr">
        <is>
          <t>Livré</t>
        </is>
      </c>
    </row>
    <row r="7">
      <c r="A7" s="8" t="inlineStr">
        <is>
          <t>LV-2026-004</t>
        </is>
      </c>
      <c r="B7" s="8" t="inlineStr">
        <is>
          <t>18/01/2026</t>
        </is>
      </c>
      <c r="C7" s="9" t="inlineStr">
        <is>
          <t>Hugo Matériaux BTP</t>
        </is>
      </c>
      <c r="D7" s="8" t="inlineStr">
        <is>
          <t>Lille</t>
        </is>
      </c>
      <c r="E7" s="9" t="inlineStr">
        <is>
          <t>Chantier Strasbourg</t>
        </is>
      </c>
      <c r="F7" s="8" t="inlineStr">
        <is>
          <t>Strasbourg</t>
        </is>
      </c>
      <c r="G7" s="8" t="inlineStr">
        <is>
          <t>Théo Fret Express</t>
        </is>
      </c>
      <c r="H7" s="9" t="inlineStr">
        <is>
          <t>Matériaux construction</t>
        </is>
      </c>
      <c r="I7" s="8" t="n">
        <v>15</v>
      </c>
      <c r="J7" s="10" t="n">
        <v>5400</v>
      </c>
      <c r="K7" s="11" t="n">
        <v>22</v>
      </c>
      <c r="L7" s="12" t="n">
        <v>1150</v>
      </c>
      <c r="M7" s="12">
        <f>L7*0.2</f>
        <v/>
      </c>
      <c r="N7" s="12">
        <f>L7+M7</f>
        <v/>
      </c>
      <c r="O7" s="8" t="inlineStr">
        <is>
          <t>En cours</t>
        </is>
      </c>
    </row>
    <row r="8">
      <c r="A8" s="3" t="inlineStr">
        <is>
          <t>LV-2026-005</t>
        </is>
      </c>
      <c r="B8" s="3" t="inlineStr">
        <is>
          <t>22/01/2026</t>
        </is>
      </c>
      <c r="C8" s="4" t="inlineStr">
        <is>
          <t>Chloé Électronique</t>
        </is>
      </c>
      <c r="D8" s="3" t="inlineStr">
        <is>
          <t>Nice</t>
        </is>
      </c>
      <c r="E8" s="4" t="inlineStr">
        <is>
          <t>TechStore Rennes</t>
        </is>
      </c>
      <c r="F8" s="3" t="inlineStr">
        <is>
          <t>Rennes</t>
        </is>
      </c>
      <c r="G8" s="3" t="inlineStr">
        <is>
          <t>Nathan Transport</t>
        </is>
      </c>
      <c r="H8" s="4" t="inlineStr">
        <is>
          <t>Composants électroniques</t>
        </is>
      </c>
      <c r="I8" s="3" t="n">
        <v>30</v>
      </c>
      <c r="J8" s="5" t="n">
        <v>620</v>
      </c>
      <c r="K8" s="6" t="n">
        <v>3.2</v>
      </c>
      <c r="L8" s="7" t="n">
        <v>410</v>
      </c>
      <c r="M8" s="7">
        <f>L8*0.2</f>
        <v/>
      </c>
      <c r="N8" s="7">
        <f>L8+M8</f>
        <v/>
      </c>
      <c r="O8" s="3" t="inlineStr">
        <is>
          <t>Livré</t>
        </is>
      </c>
    </row>
    <row r="9">
      <c r="A9" s="8" t="inlineStr">
        <is>
          <t>LV-2026-006</t>
        </is>
      </c>
      <c r="B9" s="8" t="inlineStr">
        <is>
          <t>28/01/2026</t>
        </is>
      </c>
      <c r="C9" s="9" t="inlineStr">
        <is>
          <t>Manon Agroalimentaire</t>
        </is>
      </c>
      <c r="D9" s="8" t="inlineStr">
        <is>
          <t>Bordeaux</t>
        </is>
      </c>
      <c r="E9" s="9" t="inlineStr">
        <is>
          <t>Marché Central Paris</t>
        </is>
      </c>
      <c r="F9" s="8" t="inlineStr">
        <is>
          <t>Paris</t>
        </is>
      </c>
      <c r="G9" s="8" t="inlineStr">
        <is>
          <t>Transports Girard</t>
        </is>
      </c>
      <c r="H9" s="9" t="inlineStr">
        <is>
          <t>Denrées alimentaires</t>
        </is>
      </c>
      <c r="I9" s="8" t="n">
        <v>50</v>
      </c>
      <c r="J9" s="10" t="n">
        <v>2100</v>
      </c>
      <c r="K9" s="11" t="n">
        <v>10.5</v>
      </c>
      <c r="L9" s="12" t="n">
        <v>620</v>
      </c>
      <c r="M9" s="12">
        <f>L9*0.2</f>
        <v/>
      </c>
      <c r="N9" s="12">
        <f>L9+M9</f>
        <v/>
      </c>
      <c r="O9" s="8" t="inlineStr">
        <is>
          <t>Retard</t>
        </is>
      </c>
    </row>
    <row r="10">
      <c r="A10" s="3" t="inlineStr">
        <is>
          <t>LV-2026-007</t>
        </is>
      </c>
      <c r="B10" s="3" t="inlineStr">
        <is>
          <t>02/02/2026</t>
        </is>
      </c>
      <c r="C10" s="4" t="inlineStr">
        <is>
          <t>Louis Textile Export</t>
        </is>
      </c>
      <c r="D10" s="3" t="inlineStr">
        <is>
          <t>Nantes</t>
        </is>
      </c>
      <c r="E10" s="4" t="inlineStr">
        <is>
          <t>Boutique Chloé Mode</t>
        </is>
      </c>
      <c r="F10" s="3" t="inlineStr">
        <is>
          <t>Nice</t>
        </is>
      </c>
      <c r="G10" s="3" t="inlineStr">
        <is>
          <t>Léa Logistique</t>
        </is>
      </c>
      <c r="H10" s="4" t="inlineStr">
        <is>
          <t>Vêtements confection</t>
        </is>
      </c>
      <c r="I10" s="3" t="n">
        <v>35</v>
      </c>
      <c r="J10" s="5" t="n">
        <v>780</v>
      </c>
      <c r="K10" s="6" t="n">
        <v>5.5</v>
      </c>
      <c r="L10" s="7" t="n">
        <v>390</v>
      </c>
      <c r="M10" s="7">
        <f>L10*0.2</f>
        <v/>
      </c>
      <c r="N10" s="7">
        <f>L10+M10</f>
        <v/>
      </c>
      <c r="O10" s="3" t="inlineStr">
        <is>
          <t>Livré</t>
        </is>
      </c>
    </row>
    <row r="11">
      <c r="A11" s="8" t="inlineStr">
        <is>
          <t>LV-2026-008</t>
        </is>
      </c>
      <c r="B11" s="8" t="inlineStr">
        <is>
          <t>09/02/2026</t>
        </is>
      </c>
      <c r="C11" s="9" t="inlineStr">
        <is>
          <t>Théo Menuiserie</t>
        </is>
      </c>
      <c r="D11" s="8" t="inlineStr">
        <is>
          <t>Strasbourg</t>
        </is>
      </c>
      <c r="E11" s="9" t="inlineStr">
        <is>
          <t>Show-room Lyon</t>
        </is>
      </c>
      <c r="F11" s="8" t="inlineStr">
        <is>
          <t>Lyon</t>
        </is>
      </c>
      <c r="G11" s="8" t="inlineStr">
        <is>
          <t>Théo Fret Express</t>
        </is>
      </c>
      <c r="H11" s="9" t="inlineStr">
        <is>
          <t>Mobilier bois massif</t>
        </is>
      </c>
      <c r="I11" s="8" t="n">
        <v>12</v>
      </c>
      <c r="J11" s="10" t="n">
        <v>4800</v>
      </c>
      <c r="K11" s="11" t="n">
        <v>28</v>
      </c>
      <c r="L11" s="12" t="n">
        <v>980</v>
      </c>
      <c r="M11" s="12">
        <f>L11*0.2</f>
        <v/>
      </c>
      <c r="N11" s="12">
        <f>L11+M11</f>
        <v/>
      </c>
      <c r="O11" s="8" t="inlineStr">
        <is>
          <t>En cours</t>
        </is>
      </c>
    </row>
    <row r="12">
      <c r="A12" s="3" t="inlineStr">
        <is>
          <t>LV-2026-009</t>
        </is>
      </c>
      <c r="B12" s="3" t="inlineStr">
        <is>
          <t>14/02/2026</t>
        </is>
      </c>
      <c r="C12" s="4" t="inlineStr">
        <is>
          <t>Nathan Import-Export</t>
        </is>
      </c>
      <c r="D12" s="3" t="inlineStr">
        <is>
          <t>Rennes</t>
        </is>
      </c>
      <c r="E12" s="4" t="inlineStr">
        <is>
          <t>Grossiste Toulouse</t>
        </is>
      </c>
      <c r="F12" s="3" t="inlineStr">
        <is>
          <t>Toulouse</t>
        </is>
      </c>
      <c r="G12" s="3" t="inlineStr">
        <is>
          <t>Nathan Transport</t>
        </is>
      </c>
      <c r="H12" s="4" t="inlineStr">
        <is>
          <t>Produits divers import</t>
        </is>
      </c>
      <c r="I12" s="3" t="n">
        <v>45</v>
      </c>
      <c r="J12" s="5" t="n">
        <v>1600</v>
      </c>
      <c r="K12" s="6" t="n">
        <v>9.800000000000001</v>
      </c>
      <c r="L12" s="7" t="n">
        <v>540</v>
      </c>
      <c r="M12" s="7">
        <f>L12*0.2</f>
        <v/>
      </c>
      <c r="N12" s="7">
        <f>L12+M12</f>
        <v/>
      </c>
      <c r="O12" s="3" t="inlineStr">
        <is>
          <t>Annulé</t>
        </is>
      </c>
    </row>
    <row r="13">
      <c r="A13" s="8" t="inlineStr">
        <is>
          <t>LV-2026-010</t>
        </is>
      </c>
      <c r="B13" s="8" t="inlineStr">
        <is>
          <t>20/02/2026</t>
        </is>
      </c>
      <c r="C13" s="9" t="inlineStr">
        <is>
          <t>Léa Papeterie Pro</t>
        </is>
      </c>
      <c r="D13" s="8" t="inlineStr">
        <is>
          <t>Lyon</t>
        </is>
      </c>
      <c r="E13" s="9" t="inlineStr">
        <is>
          <t>Bureau Vallée Marseille</t>
        </is>
      </c>
      <c r="F13" s="8" t="inlineStr">
        <is>
          <t>Marseille</t>
        </is>
      </c>
      <c r="G13" s="8" t="inlineStr">
        <is>
          <t>Transports Girard</t>
        </is>
      </c>
      <c r="H13" s="9" t="inlineStr">
        <is>
          <t>Fournitures bureau</t>
        </is>
      </c>
      <c r="I13" s="8" t="n">
        <v>28</v>
      </c>
      <c r="J13" s="10" t="n">
        <v>950</v>
      </c>
      <c r="K13" s="11" t="n">
        <v>6.8</v>
      </c>
      <c r="L13" s="12" t="n">
        <v>310</v>
      </c>
      <c r="M13" s="12">
        <f>L13*0.2</f>
        <v/>
      </c>
      <c r="N13" s="12">
        <f>L13+M13</f>
        <v/>
      </c>
      <c r="O13" s="8" t="inlineStr">
        <is>
          <t>Livré</t>
        </is>
      </c>
    </row>
    <row r="14">
      <c r="A14" s="13" t="inlineStr">
        <is>
          <t>TOTAUX</t>
        </is>
      </c>
      <c r="B14" s="13" t="n"/>
      <c r="C14" s="13" t="n"/>
      <c r="D14" s="13" t="n"/>
      <c r="E14" s="13" t="n"/>
      <c r="F14" s="13" t="n"/>
      <c r="G14" s="13" t="n"/>
      <c r="H14" s="13" t="n"/>
      <c r="I14" s="13">
        <f>SUM(I4:I13)</f>
        <v/>
      </c>
      <c r="J14" s="14">
        <f>SUM(J4:J13)</f>
        <v/>
      </c>
      <c r="K14" s="15">
        <f>SUM(K4:K13)</f>
        <v/>
      </c>
      <c r="L14" s="16">
        <f>SUM(L4:L13)</f>
        <v/>
      </c>
      <c r="M14" s="16">
        <f>SUM(M4:M13)</f>
        <v/>
      </c>
      <c r="N14" s="16">
        <f>SUM(N4:N13)</f>
        <v/>
      </c>
      <c r="O14" s="13" t="n"/>
    </row>
    <row r="16">
      <c r="A16" s="17" t="inlineStr">
        <is>
          <t>Nombre total de LV</t>
        </is>
      </c>
      <c r="B16" s="18">
        <f>COUNTA(A4:A13)</f>
        <v/>
      </c>
    </row>
    <row r="17">
      <c r="A17" s="17" t="inlineStr">
        <is>
          <t>LV livrées</t>
        </is>
      </c>
      <c r="B17" s="19">
        <f>COUNTIF(O4:O13,"Livré")</f>
        <v/>
      </c>
    </row>
    <row r="18">
      <c r="A18" s="17" t="inlineStr">
        <is>
          <t>LV en retard</t>
        </is>
      </c>
      <c r="B18" s="19">
        <f>COUNTIF(O4:O13,"Retard")</f>
        <v/>
      </c>
    </row>
    <row r="19">
      <c r="A19" s="17" t="inlineStr">
        <is>
          <t>Prix moyen transport HT</t>
        </is>
      </c>
      <c r="B19" s="20">
        <f>IFERROR(AVERAGE(L4:L13),0)</f>
        <v/>
      </c>
    </row>
  </sheetData>
  <mergeCells count="1">
    <mergeCell ref="A1:O1"/>
  </mergeCells>
  <conditionalFormatting sqref="O4:O13">
    <cfRule type="expression" priority="1" dxfId="0" stopIfTrue="1">
      <formula>O4="Retard"</formula>
    </cfRule>
    <cfRule type="expression" priority="2" dxfId="1" stopIfTrue="1">
      <formula>O4="Livré"</formula>
    </cfRule>
    <cfRule type="expression" priority="3" dxfId="2" stopIfTrue="1">
      <formula>O4="En cours"</formula>
    </cfRule>
  </conditionalFormatting>
  <dataValidations count="1">
    <dataValidation sqref="O4:O13" showErrorMessage="1" showInputMessage="1" allowBlank="1" type="list">
      <formula1>"Livré,En cours,Retard,Annulé"</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22" customWidth="1" min="1" max="1"/>
    <col width="12" customWidth="1" min="2" max="2"/>
    <col width="16" customWidth="1" min="3" max="3"/>
    <col width="16" customWidth="1" min="4" max="4"/>
    <col width="18" customWidth="1" min="5" max="5"/>
    <col width="16" customWidth="1" min="6" max="6"/>
    <col width="15" customWidth="1" min="7" max="7"/>
  </cols>
  <sheetData>
    <row r="1" ht="26" customHeight="1">
      <c r="A1" s="1" t="inlineStr">
        <is>
          <t>SUIVI PAR TRANSPORTEUR</t>
        </is>
      </c>
    </row>
    <row r="3" ht="30" customHeight="1">
      <c r="A3" s="2" t="inlineStr">
        <is>
          <t>Transporteur</t>
        </is>
      </c>
      <c r="B3" s="2" t="inlineStr">
        <is>
          <t>Nb de LV</t>
        </is>
      </c>
      <c r="C3" s="2" t="inlineStr">
        <is>
          <t>Poids total (kg)</t>
        </is>
      </c>
      <c r="D3" s="2" t="inlineStr">
        <is>
          <t>Volume total (m3)</t>
        </is>
      </c>
      <c r="E3" s="2" t="inlineStr">
        <is>
          <t>CA transport HT (€)</t>
        </is>
      </c>
      <c r="F3" s="2" t="inlineStr">
        <is>
          <t>Prix moyen HT (€)</t>
        </is>
      </c>
      <c r="G3" s="2" t="inlineStr">
        <is>
          <t>Taux de livraison</t>
        </is>
      </c>
    </row>
    <row r="4">
      <c r="A4" s="4" t="inlineStr">
        <is>
          <t>Transports Girard</t>
        </is>
      </c>
      <c r="B4" s="3">
        <f>COUNTIF('Lettres de voiture'!G4:G13,A4)</f>
        <v/>
      </c>
      <c r="C4" s="5">
        <f>SUMIF('Lettres de voiture'!G4:G13,A4,'Lettres de voiture'!J4:J13)</f>
        <v/>
      </c>
      <c r="D4" s="6">
        <f>SUMIF('Lettres de voiture'!G4:G13,A4,'Lettres de voiture'!K4:K13)</f>
        <v/>
      </c>
      <c r="E4" s="7">
        <f>SUMIF('Lettres de voiture'!G4:G13,A4,'Lettres de voiture'!L4:L13)</f>
        <v/>
      </c>
      <c r="F4" s="7">
        <f>IFERROR(E4/B4,0)</f>
        <v/>
      </c>
      <c r="G4" s="21">
        <f>IFERROR(COUNTIFS('Lettres de voiture'!G4:G13,A4,'Lettres de voiture'!O4:O13,"Livré")/B4,0)</f>
        <v/>
      </c>
    </row>
    <row r="5">
      <c r="A5" s="9" t="inlineStr">
        <is>
          <t>Léa Logistique</t>
        </is>
      </c>
      <c r="B5" s="8">
        <f>COUNTIF('Lettres de voiture'!G4:G13,A5)</f>
        <v/>
      </c>
      <c r="C5" s="10">
        <f>SUMIF('Lettres de voiture'!G4:G13,A5,'Lettres de voiture'!J4:J13)</f>
        <v/>
      </c>
      <c r="D5" s="11">
        <f>SUMIF('Lettres de voiture'!G4:G13,A5,'Lettres de voiture'!K4:K13)</f>
        <v/>
      </c>
      <c r="E5" s="12">
        <f>SUMIF('Lettres de voiture'!G4:G13,A5,'Lettres de voiture'!L4:L13)</f>
        <v/>
      </c>
      <c r="F5" s="12">
        <f>IFERROR(E5/B5,0)</f>
        <v/>
      </c>
      <c r="G5" s="22">
        <f>IFERROR(COUNTIFS('Lettres de voiture'!G4:G13,A5,'Lettres de voiture'!O4:O13,"Livré")/B5,0)</f>
        <v/>
      </c>
    </row>
    <row r="6">
      <c r="A6" s="4" t="inlineStr">
        <is>
          <t>Théo Fret Express</t>
        </is>
      </c>
      <c r="B6" s="3">
        <f>COUNTIF('Lettres de voiture'!G4:G13,A6)</f>
        <v/>
      </c>
      <c r="C6" s="5">
        <f>SUMIF('Lettres de voiture'!G4:G13,A6,'Lettres de voiture'!J4:J13)</f>
        <v/>
      </c>
      <c r="D6" s="6">
        <f>SUMIF('Lettres de voiture'!G4:G13,A6,'Lettres de voiture'!K4:K13)</f>
        <v/>
      </c>
      <c r="E6" s="7">
        <f>SUMIF('Lettres de voiture'!G4:G13,A6,'Lettres de voiture'!L4:L13)</f>
        <v/>
      </c>
      <c r="F6" s="7">
        <f>IFERROR(E6/B6,0)</f>
        <v/>
      </c>
      <c r="G6" s="21">
        <f>IFERROR(COUNTIFS('Lettres de voiture'!G4:G13,A6,'Lettres de voiture'!O4:O13,"Livré")/B6,0)</f>
        <v/>
      </c>
    </row>
    <row r="7">
      <c r="A7" s="9" t="inlineStr">
        <is>
          <t>Nathan Transport</t>
        </is>
      </c>
      <c r="B7" s="8">
        <f>COUNTIF('Lettres de voiture'!G4:G13,A7)</f>
        <v/>
      </c>
      <c r="C7" s="10">
        <f>SUMIF('Lettres de voiture'!G4:G13,A7,'Lettres de voiture'!J4:J13)</f>
        <v/>
      </c>
      <c r="D7" s="11">
        <f>SUMIF('Lettres de voiture'!G4:G13,A7,'Lettres de voiture'!K4:K13)</f>
        <v/>
      </c>
      <c r="E7" s="12">
        <f>SUMIF('Lettres de voiture'!G4:G13,A7,'Lettres de voiture'!L4:L13)</f>
        <v/>
      </c>
      <c r="F7" s="12">
        <f>IFERROR(E7/B7,0)</f>
        <v/>
      </c>
      <c r="G7" s="22">
        <f>IFERROR(COUNTIFS('Lettres de voiture'!G4:G13,A7,'Lettres de voiture'!O4:O13,"Livré")/B7,0)</f>
        <v/>
      </c>
    </row>
    <row r="8">
      <c r="A8" s="13" t="inlineStr">
        <is>
          <t>TOTAL GÉNÉRAL</t>
        </is>
      </c>
      <c r="B8" s="13">
        <f>SUM(B4:B7)</f>
        <v/>
      </c>
      <c r="C8" s="14">
        <f>SUM(C4:C7)</f>
        <v/>
      </c>
      <c r="D8" s="15">
        <f>SUM(D4:D7)</f>
        <v/>
      </c>
      <c r="E8" s="16">
        <f>SUM(E4:E7)</f>
        <v/>
      </c>
      <c r="F8" s="16">
        <f>IFERROR(E8/B8,0)</f>
        <v/>
      </c>
      <c r="G8" s="23">
        <f>IFERROR(AVERAGE(G4:G7),0)</f>
        <v/>
      </c>
    </row>
    <row r="11">
      <c r="A11" s="24" t="inlineStr">
        <is>
          <t>RECHERCHE RAPIDE D'UNE LETTRE DE VOITURE</t>
        </is>
      </c>
    </row>
    <row r="12">
      <c r="A12" s="25" t="inlineStr">
        <is>
          <t>N° LV à rechercher :</t>
        </is>
      </c>
      <c r="B12" s="26" t="inlineStr">
        <is>
          <t>LV-2026-004</t>
        </is>
      </c>
    </row>
    <row r="13">
      <c r="A13" s="25" t="inlineStr">
        <is>
          <t>Expéditeur :</t>
        </is>
      </c>
      <c r="B13" s="27">
        <f>IFERROR(VLOOKUP(B12,'Lettres de voiture'!A4:O13,3,0),"Non trouvé")</f>
        <v/>
      </c>
    </row>
    <row r="14">
      <c r="A14" s="25" t="inlineStr">
        <is>
          <t>Destinataire :</t>
        </is>
      </c>
      <c r="B14" s="27">
        <f>IFERROR(VLOOKUP(B12,'Lettres de voiture'!A4:O13,5,0),"Non trouvé")</f>
        <v/>
      </c>
    </row>
    <row r="15">
      <c r="A15" s="25" t="inlineStr">
        <is>
          <t>Transporteur :</t>
        </is>
      </c>
      <c r="B15" s="27">
        <f>IFERROR(VLOOKUP(B12,'Lettres de voiture'!A4:O13,7,0),"Non trouvé")</f>
        <v/>
      </c>
    </row>
    <row r="16">
      <c r="A16" s="25" t="inlineStr">
        <is>
          <t>Prix TTC (€) :</t>
        </is>
      </c>
      <c r="B16" s="28">
        <f>IFERROR(VLOOKUP(B12,'Lettres de voiture'!A4:O13,14,0),"Non trouvé")</f>
        <v/>
      </c>
    </row>
    <row r="17">
      <c r="A17" s="25" t="inlineStr">
        <is>
          <t>Statut livraison :</t>
        </is>
      </c>
      <c r="B17" s="27">
        <f>IFERROR(VLOOKUP(B12,'Lettres de voiture'!A4:O13,15,0),"Non trouvé")</f>
        <v/>
      </c>
    </row>
  </sheetData>
  <mergeCells count="2">
    <mergeCell ref="A1:G1"/>
    <mergeCell ref="A11:G1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34" customWidth="1" min="1" max="1"/>
    <col width="16" customWidth="1" min="2" max="2"/>
    <col width="4" customWidth="1" min="3" max="3"/>
    <col width="18" customWidth="1" min="4" max="4"/>
    <col width="18" customWidth="1" min="5" max="5"/>
    <col width="18" customWidth="1" min="6" max="6"/>
  </cols>
  <sheetData>
    <row r="1" ht="26" customHeight="1">
      <c r="A1" s="1" t="inlineStr">
        <is>
          <t>TABLEAU DE BORD - TRANSPORT ROUTIER</t>
        </is>
      </c>
    </row>
    <row r="3">
      <c r="A3" s="29" t="inlineStr">
        <is>
          <t>INDICATEURS CLÉS</t>
        </is>
      </c>
      <c r="B3" s="30" t="n"/>
    </row>
    <row r="4">
      <c r="A4" s="25" t="inlineStr">
        <is>
          <t>Nombre total de lettres de voiture</t>
        </is>
      </c>
      <c r="B4" s="18">
        <f>'Lettres de voiture'!B16</f>
        <v/>
      </c>
    </row>
    <row r="5">
      <c r="A5" s="25" t="inlineStr">
        <is>
          <t>Poids total transporté (kg)</t>
        </is>
      </c>
      <c r="B5" s="31">
        <f>'Lettres de voiture'!J14</f>
        <v/>
      </c>
    </row>
    <row r="6">
      <c r="A6" s="25" t="inlineStr">
        <is>
          <t>CA transport HT (€)</t>
        </is>
      </c>
      <c r="B6" s="20">
        <f>'Lettres de voiture'!L14</f>
        <v/>
      </c>
    </row>
    <row r="7">
      <c r="A7" s="25" t="inlineStr">
        <is>
          <t>CA transport TTC (€)</t>
        </is>
      </c>
      <c r="B7" s="20">
        <f>'Lettres de voiture'!N14</f>
        <v/>
      </c>
    </row>
    <row r="8">
      <c r="A8" s="25" t="inlineStr">
        <is>
          <t>LV en retard</t>
        </is>
      </c>
      <c r="B8" s="18">
        <f>'Lettres de voiture'!B18</f>
        <v/>
      </c>
    </row>
    <row r="9">
      <c r="A9" s="25" t="inlineStr">
        <is>
          <t>Prix moyen HT par LV (€)</t>
        </is>
      </c>
      <c r="B9" s="20">
        <f>'Lettres de voiture'!B19</f>
        <v/>
      </c>
    </row>
    <row r="12">
      <c r="A12" s="29" t="inlineStr">
        <is>
          <t>Statut</t>
        </is>
      </c>
      <c r="B12" s="29" t="inlineStr">
        <is>
          <t>Nombre</t>
        </is>
      </c>
    </row>
    <row r="13">
      <c r="A13" s="27" t="inlineStr">
        <is>
          <t>Livré</t>
        </is>
      </c>
      <c r="B13" s="19">
        <f>COUNTIF('Lettres de voiture'!O4:O13,A13)</f>
        <v/>
      </c>
    </row>
    <row r="14">
      <c r="A14" s="27" t="inlineStr">
        <is>
          <t>En cours</t>
        </is>
      </c>
      <c r="B14" s="19">
        <f>COUNTIF('Lettres de voiture'!O4:O13,A14)</f>
        <v/>
      </c>
    </row>
    <row r="15">
      <c r="A15" s="27" t="inlineStr">
        <is>
          <t>Retard</t>
        </is>
      </c>
      <c r="B15" s="19">
        <f>COUNTIF('Lettres de voiture'!O4:O13,A15)</f>
        <v/>
      </c>
    </row>
    <row r="16">
      <c r="A16" s="27" t="inlineStr">
        <is>
          <t>Annulé</t>
        </is>
      </c>
      <c r="B16" s="19">
        <f>COUNTIF('Lettres de voiture'!O4:O13,A16)</f>
        <v/>
      </c>
    </row>
    <row r="19">
      <c r="A19" s="29" t="inlineStr">
        <is>
          <t>Transporteur</t>
        </is>
      </c>
      <c r="B19" s="29" t="inlineStr">
        <is>
          <t>CA HT (€)</t>
        </is>
      </c>
    </row>
    <row r="20">
      <c r="A20" s="27">
        <f>'Suivi transporteurs'!A4</f>
        <v/>
      </c>
      <c r="B20" s="28">
        <f>'Suivi transporteurs'!E4</f>
        <v/>
      </c>
    </row>
    <row r="21">
      <c r="A21" s="27">
        <f>'Suivi transporteurs'!A5</f>
        <v/>
      </c>
      <c r="B21" s="28">
        <f>'Suivi transporteurs'!E5</f>
        <v/>
      </c>
    </row>
    <row r="22">
      <c r="A22" s="27">
        <f>'Suivi transporteurs'!A6</f>
        <v/>
      </c>
      <c r="B22" s="28">
        <f>'Suivi transporteurs'!E6</f>
        <v/>
      </c>
    </row>
    <row r="23">
      <c r="A23" s="27">
        <f>'Suivi transporteurs'!A7</f>
        <v/>
      </c>
      <c r="B23" s="28">
        <f>'Suivi transporteurs'!E7</f>
        <v/>
      </c>
    </row>
  </sheetData>
  <mergeCells count="2">
    <mergeCell ref="A1:F1"/>
    <mergeCell ref="A3:B3"/>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0" customWidth="1" min="1" max="1"/>
    <col width="95" customWidth="1" min="2" max="2"/>
  </cols>
  <sheetData>
    <row r="1" ht="26" customHeight="1">
      <c r="A1" s="1" t="inlineStr">
        <is>
          <t>MODE D'EMPLOI DU CLASSEUR</t>
        </is>
      </c>
    </row>
    <row r="3" ht="55" customHeight="1">
      <c r="A3" s="32" t="inlineStr">
        <is>
          <t>Objectif du classeur</t>
        </is>
      </c>
      <c r="B3" s="33" t="inlineStr">
        <is>
          <t>Ce classeur permet de gérer et suivre les lettres de voiture (documents de transport CMR) utilisées pour l'expédition de marchandises par voie routière en France.</t>
        </is>
      </c>
    </row>
    <row r="4" ht="55" customHeight="1">
      <c r="A4" s="32" t="inlineStr">
        <is>
          <t>Feuille 'Lettres de voiture'</t>
        </is>
      </c>
      <c r="B4" s="33" t="inlineStr">
        <is>
          <t>Registre principal contenant chaque lettre de voiture émise : expéditeur, destinataire, transporteur, nature et poids de la marchandise, prix HT/TVA/TTC calculés automatiquement et statut de livraison. La colonne Statut propose une liste déroulante (Livré, En cours, Retard, Annulé) avec mise en forme conditionnelle colorée.</t>
        </is>
      </c>
    </row>
    <row r="5" ht="55" customHeight="1">
      <c r="A5" s="32" t="inlineStr">
        <is>
          <t>Feuille 'Suivi transporteurs'</t>
        </is>
      </c>
      <c r="B5" s="33" t="inlineStr">
        <is>
          <t>Synthèse automatique par transporteur : nombre de LV, poids et volume transportés, chiffre d'affaires HT, prix moyen et taux de livraison (calculés avec SUMIF et COUNTIFS). Un module de recherche VLOOKUP permet de retrouver instantanément les informations d'une LV à partir de son numéro.</t>
        </is>
      </c>
    </row>
    <row r="6" ht="55" customHeight="1">
      <c r="A6" s="32" t="inlineStr">
        <is>
          <t>Feuille 'Tableau de bord'</t>
        </is>
      </c>
      <c r="B6" s="33" t="inlineStr">
        <is>
          <t>Indicateurs clés (KPI) et graphiques : répartition des livraisons par statut (camembert) et chiffre d'affaires par transporteur (histogramme), calculés automatiquement à partir des données saisies.</t>
        </is>
      </c>
    </row>
    <row r="7" ht="55" customHeight="1">
      <c r="A7" s="32" t="inlineStr">
        <is>
          <t>Comment ajouter une nouvelle lettre de voiture</t>
        </is>
      </c>
      <c r="B7" s="33" t="inlineStr">
        <is>
          <t>Insérer une ligne dans la feuille 'Lettres de voiture' avant la ligne TOTAUX, renseigner les colonnes A à L et O ; les colonnes TVA et TTC (M et N) se calculent automatiquement.</t>
        </is>
      </c>
    </row>
    <row r="8" ht="55" customHeight="1">
      <c r="A8" s="32" t="inlineStr">
        <is>
          <t>Cellules éditables</t>
        </is>
      </c>
      <c r="B8" s="33" t="inlineStr">
        <is>
          <t>Les cellules à fond jaune pâle sont destinées à la saisie manuelle (ex. recherche VLOOKUP dans 'Suivi transporteurs'). Les autres cellules contiennent des formules à ne pas modifier.</t>
        </is>
      </c>
    </row>
    <row r="9" ht="55" customHeight="1">
      <c r="A9" s="32" t="inlineStr">
        <is>
          <t>Bonnes pratiques</t>
        </is>
      </c>
      <c r="B9" s="33" t="inlineStr">
        <is>
          <t>Toujours conserver un exemplaire de la lettre de voiture papier signée par l'expéditeur, le transporteur et le destinataire, conformément à la réglementation du transport routier de marchandises (contrat type CMR).</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2026-07-16T12:16:40Z</dcterms:created>
  <dcterms:modified xmlns:dcterms="http://purl.org/dc/terms/" xmlns:xsi="http://www.w3.org/2001/XMLSchema-instance" xsi:type="dcterms:W3CDTF">2026-07-16T12:16:40Z</dcterms:modified>
</cp:coreProperties>
</file>