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ches recettes" sheetId="1" state="visible" r:id="rId1"/>
    <sheet xmlns:r="http://schemas.openxmlformats.org/officeDocument/2006/relationships" name="Tarifs ingrédients" sheetId="2" state="visible" r:id="rId2"/>
    <sheet xmlns:r="http://schemas.openxmlformats.org/officeDocument/2006/relationships" name="Synthèse &amp; consignes" sheetId="3" state="visible" r:id="rId3"/>
    <sheet xmlns:r="http://schemas.openxmlformats.org/officeDocument/2006/relationships" name="Mode d'emploi" sheetId="4" state="visible" r:id="rId4"/>
  </sheets>
  <definedNames>
    <definedName name="_xlnm._FilterDatabase" localSheetId="0" hidden="1">'Fiches recettes'!$A$1:$AP$101</definedName>
    <definedName name="_xlnm._FilterDatabase" localSheetId="1" hidden="1">'Tarifs ingrédients'!$A$1:$K$101</definedName>
    <definedName name="_xlnm._FilterDatabase" localSheetId="2" hidden="1">'Synthèse &amp; consignes'!$A$13:$D$113</definedName>
  </definedNames>
  <calcPr calcId="124519" fullCalcOnLoad="1"/>
</workbook>
</file>

<file path=xl/styles.xml><?xml version="1.0" encoding="utf-8"?>
<styleSheet xmlns="http://schemas.openxmlformats.org/spreadsheetml/2006/main">
  <numFmts count="4">
    <numFmt numFmtId="164" formatCode="yyyy-mm-dd"/>
    <numFmt numFmtId="165" formatCode="#,##0.00&quot; €&quot;"/>
    <numFmt numFmtId="166" formatCode="0.0%"/>
    <numFmt numFmtId="167" formatCode="DD/MM/YYYY"/>
  </numFmts>
  <fonts count="6">
    <font>
      <name val="Calibri"/>
      <family val="2"/>
      <color theme="1"/>
      <sz val="11"/>
      <scheme val="minor"/>
    </font>
    <font>
      <name val="Aptos"/>
      <b val="1"/>
      <color rgb="00FFFFFF"/>
      <sz val="11"/>
    </font>
    <font>
      <name val="Aptos"/>
      <sz val="10"/>
    </font>
    <font>
      <name val="Aptos"/>
      <b val="1"/>
      <sz val="10"/>
    </font>
    <font>
      <name val="Aptos Display"/>
      <b val="1"/>
      <color rgb="00FFFFFF"/>
      <sz val="16"/>
    </font>
    <font>
      <name val="Aptos"/>
      <b val="1"/>
      <color rgb="00FFFFFF"/>
      <sz val="10"/>
    </font>
  </fonts>
  <fills count="7">
    <fill>
      <patternFill/>
    </fill>
    <fill>
      <patternFill patternType="gray125"/>
    </fill>
    <fill>
      <patternFill patternType="solid">
        <fgColor rgb="004A2AA5"/>
      </patternFill>
    </fill>
    <fill>
      <patternFill patternType="solid">
        <fgColor rgb="00F1EDFB"/>
      </patternFill>
    </fill>
    <fill>
      <patternFill patternType="solid">
        <fgColor rgb="00FFFBEB"/>
      </patternFill>
    </fill>
    <fill>
      <patternFill patternType="solid">
        <fgColor rgb="00FF6B4A"/>
      </patternFill>
    </fill>
    <fill>
      <patternFill patternType="solid">
        <fgColor rgb="005D3BC4"/>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7">
    <xf numFmtId="0" fontId="0" fillId="0" borderId="0" pivotButton="0" quotePrefix="0" xfId="0"/>
    <xf numFmtId="0" fontId="1" fillId="2" borderId="1" applyAlignment="1" pivotButton="0" quotePrefix="0" xfId="0">
      <alignment horizontal="center" vertical="center" wrapText="1"/>
    </xf>
    <xf numFmtId="0" fontId="2" fillId="4" borderId="1" applyAlignment="1" pivotButton="0" quotePrefix="0" xfId="0">
      <alignment horizontal="left" vertical="center" wrapText="1"/>
    </xf>
    <xf numFmtId="167" fontId="2" fillId="4" borderId="1" applyAlignment="1" pivotButton="0" quotePrefix="0" xfId="0">
      <alignment horizontal="center" vertical="center" wrapText="1"/>
    </xf>
    <xf numFmtId="1" fontId="2" fillId="4" borderId="1" applyAlignment="1" pivotButton="0" quotePrefix="0" xfId="0">
      <alignment horizontal="center" vertical="center" wrapText="1"/>
    </xf>
    <xf numFmtId="4" fontId="2" fillId="4" borderId="1" applyAlignment="1" pivotButton="0" quotePrefix="0" xfId="0">
      <alignment horizontal="right" vertical="center"/>
    </xf>
    <xf numFmtId="165" fontId="2" fillId="3" borderId="1" applyAlignment="1" pivotButton="0" quotePrefix="0" xfId="0">
      <alignment horizontal="right" vertical="center"/>
    </xf>
    <xf numFmtId="166" fontId="2" fillId="4" borderId="1" applyAlignment="1" pivotButton="0" quotePrefix="0" xfId="0">
      <alignment horizontal="center" vertical="center" wrapText="1"/>
    </xf>
    <xf numFmtId="165" fontId="2" fillId="4" borderId="1" applyAlignment="1" pivotButton="0" quotePrefix="0" xfId="0">
      <alignment horizontal="right" vertical="center"/>
    </xf>
    <xf numFmtId="166"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165" fontId="2" fillId="0" borderId="1" applyAlignment="1" pivotButton="0" quotePrefix="0" xfId="0">
      <alignment horizontal="right" vertical="center"/>
    </xf>
    <xf numFmtId="166"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0" fontId="3" fillId="5" borderId="1" applyAlignment="1" pivotButton="0" quotePrefix="0" xfId="0">
      <alignment horizontal="left" vertical="center" wrapText="1"/>
    </xf>
    <xf numFmtId="1" fontId="3" fillId="5" borderId="1" applyAlignment="1" pivotButton="0" quotePrefix="0" xfId="0">
      <alignment horizontal="center" vertical="center" wrapText="1"/>
    </xf>
    <xf numFmtId="165" fontId="3" fillId="5" borderId="1" applyAlignment="1" pivotButton="0" quotePrefix="0" xfId="0">
      <alignment horizontal="right" vertical="center"/>
    </xf>
    <xf numFmtId="0" fontId="3" fillId="5" borderId="1" applyAlignment="1" pivotButton="0" quotePrefix="0" xfId="0">
      <alignment horizontal="center" vertical="center" wrapText="1"/>
    </xf>
    <xf numFmtId="0" fontId="4" fillId="2" borderId="0" applyAlignment="1" pivotButton="0" quotePrefix="0" xfId="0">
      <alignment horizontal="left" vertical="center"/>
    </xf>
    <xf numFmtId="1" fontId="3" fillId="3" borderId="1" applyAlignment="1" pivotButton="0" quotePrefix="0" xfId="0">
      <alignment horizontal="right" vertical="center"/>
    </xf>
    <xf numFmtId="0" fontId="2" fillId="3" borderId="1" applyAlignment="1" pivotButton="0" quotePrefix="0" xfId="0">
      <alignment horizontal="center" vertical="center" wrapText="1"/>
    </xf>
    <xf numFmtId="165" fontId="3" fillId="0" borderId="1" applyAlignment="1" pivotButton="0" quotePrefix="0" xfId="0">
      <alignment horizontal="right" vertical="center"/>
    </xf>
    <xf numFmtId="0" fontId="2" fillId="0" borderId="1" applyAlignment="1" pivotButton="0" quotePrefix="0" xfId="0">
      <alignment horizontal="center" vertical="center" wrapText="1"/>
    </xf>
    <xf numFmtId="165" fontId="3" fillId="3" borderId="1" applyAlignment="1" pivotButton="0" quotePrefix="0" xfId="0">
      <alignment horizontal="right" vertical="center"/>
    </xf>
    <xf numFmtId="166" fontId="3" fillId="0" borderId="1" applyAlignment="1" pivotButton="0" quotePrefix="0" xfId="0">
      <alignment horizontal="right" vertical="center"/>
    </xf>
    <xf numFmtId="0" fontId="2" fillId="5" borderId="1" applyAlignment="1" pivotButton="0" quotePrefix="0" xfId="0">
      <alignment horizontal="left" vertical="center" wrapText="1"/>
    </xf>
    <xf numFmtId="0" fontId="5" fillId="6" borderId="1" applyAlignment="1" pivotButton="0" quotePrefix="0" xfId="0">
      <alignment horizontal="center" vertical="center" wrapText="1"/>
    </xf>
  </cellXfs>
  <cellStyles count="1">
    <cellStyle name="Normal" xfId="0" builtinId="0" hidden="0"/>
  </cellStyles>
  <dxfs count="2">
    <dxf>
      <font>
        <name val="Aptos"/>
        <b val="1"/>
        <color rgb="00FFFFFF"/>
        <sz val="10"/>
      </font>
      <fill>
        <patternFill patternType="solid">
          <fgColor rgb="0016A34A"/>
        </patternFill>
      </fill>
    </dxf>
    <dxf>
      <font>
        <name val="Aptos"/>
        <b val="1"/>
        <color rgb="00FFFFFF"/>
        <sz val="10"/>
      </font>
      <fill>
        <patternFill patternType="solid">
          <fgColor rgb="00DC262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Coût matières ajusté et prix de vente HT</a:t>
            </a:r>
          </a:p>
        </rich>
      </tx>
    </title>
    <plotArea>
      <barChart>
        <barDir val="col"/>
        <grouping val="clustered"/>
        <ser>
          <idx val="0"/>
          <order val="0"/>
          <tx>
            <strRef>
              <f>'Fiches recettes'!AH1</f>
            </strRef>
          </tx>
          <spPr>
            <a:solidFill xmlns:a="http://schemas.openxmlformats.org/drawingml/2006/main">
              <a:srgbClr val="FF6B4A"/>
            </a:solidFill>
            <a:ln xmlns:a="http://schemas.openxmlformats.org/drawingml/2006/main">
              <a:prstDash val="solid"/>
            </a:ln>
          </spPr>
          <cat>
            <numRef>
              <f>'Fiches recettes'!$B$2:$B$101</f>
            </numRef>
          </cat>
          <val>
            <numRef>
              <f>'Fiches recettes'!$AH$2:$AH$101</f>
            </numRef>
          </val>
        </ser>
        <ser>
          <idx val="1"/>
          <order val="1"/>
          <tx>
            <strRef>
              <f>'Fiches recettes'!AI1</f>
            </strRef>
          </tx>
          <spPr>
            <a:solidFill xmlns:a="http://schemas.openxmlformats.org/drawingml/2006/main">
              <a:srgbClr val="4A2AA5"/>
            </a:solidFill>
            <a:ln xmlns:a="http://schemas.openxmlformats.org/drawingml/2006/main">
              <a:prstDash val="solid"/>
            </a:ln>
          </spPr>
          <cat>
            <numRef>
              <f>'Fiches recettes'!$B$2:$B$101</f>
            </numRef>
          </cat>
          <val>
            <numRef>
              <f>'Fiches recettes'!$AI$2:$AI$101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Recettes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HT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Répartition des recettes par famille</a:t>
            </a:r>
          </a:p>
        </rich>
      </tx>
    </title>
    <plotArea>
      <doughnutChart>
        <varyColors val="1"/>
        <ser>
          <idx val="0"/>
          <order val="0"/>
          <tx>
            <strRef>
              <f>'Synthèse &amp; consignes'!H3</f>
            </strRef>
          </tx>
          <spPr>
            <a:ln xmlns:a="http://schemas.openxmlformats.org/drawingml/2006/main">
              <a:prstDash val="solid"/>
            </a:ln>
          </spPr>
          <dPt>
            <idx val="0"/>
            <spPr>
              <a:solidFill xmlns:a="http://schemas.openxmlformats.org/drawingml/2006/main">
                <a:srgbClr val="4A2AA5"/>
              </a:solidFill>
              <a:ln xmlns:a="http://schemas.openxmlformats.org/drawingml/2006/main">
                <a:prstDash val="solid"/>
              </a:ln>
            </spPr>
          </dPt>
          <dPt>
            <idx val="1"/>
            <spPr>
              <a:solidFill xmlns:a="http://schemas.openxmlformats.org/drawingml/2006/main">
                <a:srgbClr val="FF6B4A"/>
              </a:solidFill>
              <a:ln xmlns:a="http://schemas.openxmlformats.org/drawingml/2006/main">
                <a:prstDash val="solid"/>
              </a:ln>
            </spPr>
          </dPt>
          <dPt>
            <idx val="2"/>
            <spPr>
              <a:solidFill xmlns:a="http://schemas.openxmlformats.org/drawingml/2006/main">
                <a:srgbClr val="F1EDFB"/>
              </a:solidFill>
              <a:ln xmlns:a="http://schemas.openxmlformats.org/drawingml/2006/main">
                <a:prstDash val="solid"/>
              </a:ln>
            </spPr>
          </dPt>
          <dPt>
            <idx val="3"/>
            <spPr>
              <a:solidFill xmlns:a="http://schemas.openxmlformats.org/drawingml/2006/main">
                <a:srgbClr val="16A34A"/>
              </a:solidFill>
              <a:ln xmlns:a="http://schemas.openxmlformats.org/drawingml/2006/main">
                <a:prstDash val="solid"/>
              </a:ln>
            </spPr>
          </dPt>
          <dPt>
            <idx val="4"/>
            <spPr>
              <a:solidFill xmlns:a="http://schemas.openxmlformats.org/drawingml/2006/main">
                <a:srgbClr val="DC2626"/>
              </a:solidFill>
              <a:ln xmlns:a="http://schemas.openxmlformats.org/drawingml/2006/main">
                <a:prstDash val="solid"/>
              </a:ln>
            </spPr>
          </dPt>
          <cat>
            <numRef>
              <f>'Synthèse &amp; consignes'!$G$4:$G$8</f>
            </numRef>
          </cat>
          <val>
            <numRef>
              <f>'Synthèse &amp; consignes'!$H$4:$H$8</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5</col>
      <colOff>0</colOff>
      <row>11</row>
      <rowOff>0</rowOff>
    </from>
    <ext cx="612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13</col>
      <colOff>0</colOff>
      <row>11</row>
      <rowOff>0</rowOff>
    </from>
    <ext cx="504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P101"/>
  <sheetViews>
    <sheetView showGridLines="0" workbookViewId="0">
      <pane ySplit="1" topLeftCell="A2" activePane="bottomLeft" state="frozen"/>
      <selection pane="bottomLeft" activeCell="A1" sqref="A1"/>
    </sheetView>
  </sheetViews>
  <sheetFormatPr baseColWidth="8" defaultRowHeight="15"/>
  <cols>
    <col width="18" customWidth="1" min="1" max="1"/>
    <col width="30" customWidth="1" min="2" max="2"/>
    <col width="19" customWidth="1" min="3" max="3"/>
    <col width="15" customWidth="1" min="4" max="4"/>
    <col width="13" customWidth="1" min="5" max="5"/>
    <col width="18" customWidth="1" min="6" max="6"/>
    <col width="16" customWidth="1" min="7" max="7"/>
    <col width="15" customWidth="1" min="8" max="8"/>
    <col width="16" customWidth="1" min="9" max="9"/>
    <col width="14" customWidth="1" min="10" max="10"/>
    <col width="16" customWidth="1" min="11" max="11"/>
    <col width="15" customWidth="1" min="12" max="12"/>
    <col width="16" customWidth="1" min="13" max="13"/>
    <col width="14" customWidth="1" min="14" max="14"/>
    <col width="16" customWidth="1" min="15" max="15"/>
    <col width="15" customWidth="1" min="16" max="16"/>
    <col width="16" customWidth="1" min="17" max="17"/>
    <col width="14" customWidth="1" min="18" max="18"/>
    <col width="16" customWidth="1" min="19" max="19"/>
    <col width="15" customWidth="1" min="20" max="20"/>
    <col width="16" customWidth="1" min="21" max="21"/>
    <col width="14" customWidth="1" min="22" max="22"/>
    <col width="16" customWidth="1" min="23" max="23"/>
    <col width="15" customWidth="1" min="24" max="24"/>
    <col width="16" customWidth="1" min="25" max="25"/>
    <col width="14" customWidth="1" min="26" max="26"/>
    <col width="16" customWidth="1" min="27" max="27"/>
    <col width="15" customWidth="1" min="28" max="28"/>
    <col width="16" customWidth="1" min="29" max="29"/>
    <col width="14" customWidth="1" min="30" max="30"/>
    <col width="19" customWidth="1" min="31" max="31"/>
    <col width="20" customWidth="1" min="32" max="32"/>
    <col width="15" customWidth="1" min="33" max="33"/>
    <col width="20" customWidth="1" min="34" max="34"/>
    <col width="20" customWidth="1" min="35" max="35"/>
    <col width="11" customWidth="1" min="36" max="36"/>
    <col width="17" customWidth="1" min="37" max="37"/>
    <col width="17" customWidth="1" min="38" max="38"/>
    <col width="16" customWidth="1" min="39" max="39"/>
    <col width="18" customWidth="1" min="40" max="40"/>
    <col width="28" customWidth="1" min="41" max="41"/>
    <col width="45" customWidth="1" min="42" max="42"/>
  </cols>
  <sheetData>
    <row r="1">
      <c r="A1" s="1" t="inlineStr">
        <is>
          <t>Référence recette</t>
        </is>
      </c>
      <c r="B1" s="1" t="inlineStr">
        <is>
          <t>Désignation</t>
        </is>
      </c>
      <c r="C1" s="1" t="inlineStr">
        <is>
          <t>Famille</t>
        </is>
      </c>
      <c r="D1" s="1" t="inlineStr">
        <is>
          <t>Date de mise à jour</t>
        </is>
      </c>
      <c r="E1" s="1" t="inlineStr">
        <is>
          <t>Nombre de portions</t>
        </is>
      </c>
      <c r="F1" s="1" t="inlineStr">
        <is>
          <t>Poids fini par portion (g)</t>
        </is>
      </c>
      <c r="G1" s="1" t="inlineStr">
        <is>
          <t>Ingrédient 1</t>
        </is>
      </c>
      <c r="H1" s="1" t="inlineStr">
        <is>
          <t>Quantité 1 (g/ml)</t>
        </is>
      </c>
      <c r="I1" s="1" t="inlineStr">
        <is>
          <t>Prix 1 HT/kg-l</t>
        </is>
      </c>
      <c r="J1" s="1" t="inlineStr">
        <is>
          <t>Coût 1 HT</t>
        </is>
      </c>
      <c r="K1" s="1" t="inlineStr">
        <is>
          <t>Ingrédient 2</t>
        </is>
      </c>
      <c r="L1" s="1" t="inlineStr">
        <is>
          <t>Quantité 2 (g/ml)</t>
        </is>
      </c>
      <c r="M1" s="1" t="inlineStr">
        <is>
          <t>Prix 2 HT/kg-l</t>
        </is>
      </c>
      <c r="N1" s="1" t="inlineStr">
        <is>
          <t>Coût 2 HT</t>
        </is>
      </c>
      <c r="O1" s="1" t="inlineStr">
        <is>
          <t>Ingrédient 3</t>
        </is>
      </c>
      <c r="P1" s="1" t="inlineStr">
        <is>
          <t>Quantité 3 (g/ml)</t>
        </is>
      </c>
      <c r="Q1" s="1" t="inlineStr">
        <is>
          <t>Prix 3 HT/kg-l</t>
        </is>
      </c>
      <c r="R1" s="1" t="inlineStr">
        <is>
          <t>Coût 3 HT</t>
        </is>
      </c>
      <c r="S1" s="1" t="inlineStr">
        <is>
          <t>Ingrédient 4</t>
        </is>
      </c>
      <c r="T1" s="1" t="inlineStr">
        <is>
          <t>Quantité 4 (g/ml)</t>
        </is>
      </c>
      <c r="U1" s="1" t="inlineStr">
        <is>
          <t>Prix 4 HT/kg-l</t>
        </is>
      </c>
      <c r="V1" s="1" t="inlineStr">
        <is>
          <t>Coût 4 HT</t>
        </is>
      </c>
      <c r="W1" s="1" t="inlineStr">
        <is>
          <t>Ingrédient 5</t>
        </is>
      </c>
      <c r="X1" s="1" t="inlineStr">
        <is>
          <t>Quantité 5 (g/ml)</t>
        </is>
      </c>
      <c r="Y1" s="1" t="inlineStr">
        <is>
          <t>Prix 5 HT/kg-l</t>
        </is>
      </c>
      <c r="Z1" s="1" t="inlineStr">
        <is>
          <t>Coût 5 HT</t>
        </is>
      </c>
      <c r="AA1" s="1" t="inlineStr">
        <is>
          <t>Ingrédient 6</t>
        </is>
      </c>
      <c r="AB1" s="1" t="inlineStr">
        <is>
          <t>Quantité 6 (g/ml)</t>
        </is>
      </c>
      <c r="AC1" s="1" t="inlineStr">
        <is>
          <t>Prix 6 HT/kg-l</t>
        </is>
      </c>
      <c r="AD1" s="1" t="inlineStr">
        <is>
          <t>Coût 6 HT</t>
        </is>
      </c>
      <c r="AE1" s="1" t="inlineStr">
        <is>
          <t>Coût matières total HT</t>
        </is>
      </c>
      <c r="AF1" s="1" t="inlineStr">
        <is>
          <t>Coût matières par portion HT</t>
        </is>
      </c>
      <c r="AG1" s="1" t="inlineStr">
        <is>
          <t>Taux de perte (%)</t>
        </is>
      </c>
      <c r="AH1" s="1" t="inlineStr">
        <is>
          <t>Coût matières ajusté HT</t>
        </is>
      </c>
      <c r="AI1" s="1" t="inlineStr">
        <is>
          <t>Prix de vente unitaire HT</t>
        </is>
      </c>
      <c r="AJ1" s="1" t="inlineStr">
        <is>
          <t>TVA (%)</t>
        </is>
      </c>
      <c r="AK1" s="1" t="inlineStr">
        <is>
          <t>Prix de vente TTC</t>
        </is>
      </c>
      <c r="AL1" s="1" t="inlineStr">
        <is>
          <t>Marge brute unitaire</t>
        </is>
      </c>
      <c r="AM1" s="1" t="inlineStr">
        <is>
          <t>Taux de marge (%)</t>
        </is>
      </c>
      <c r="AN1" s="1" t="inlineStr">
        <is>
          <t>Alerte rentabilité</t>
        </is>
      </c>
      <c r="AO1" s="1" t="inlineStr">
        <is>
          <t>Allergènes principaux</t>
        </is>
      </c>
      <c r="AP1" s="1" t="inlineStr">
        <is>
          <t>Instructions de fabrication</t>
        </is>
      </c>
    </row>
    <row r="2" ht="42" customHeight="1">
      <c r="A2" s="2" t="inlineStr">
        <is>
          <t>FT-2026-001</t>
        </is>
      </c>
      <c r="B2" s="2" t="inlineStr">
        <is>
          <t>Tarte citron meringuée</t>
        </is>
      </c>
      <c r="C2" s="2" t="inlineStr">
        <is>
          <t>Tarte</t>
        </is>
      </c>
      <c r="D2" s="3" t="n">
        <v>46098</v>
      </c>
      <c r="E2" s="4" t="n">
        <v>12</v>
      </c>
      <c r="F2" s="4" t="n">
        <v>145</v>
      </c>
      <c r="G2" s="2" t="inlineStr">
        <is>
          <t>FAR001</t>
        </is>
      </c>
      <c r="H2" s="5" t="n">
        <v>800</v>
      </c>
      <c r="I2" s="6">
        <f>IF(G2="","",IFERROR(VLOOKUP(G2,'Tarifs ingrédients'!$A$2:$E$101,5,FALSE),0))</f>
        <v/>
      </c>
      <c r="J2" s="6">
        <f>IF(OR(G2="",H2=""),"",IFERROR(H2*I2/1000,0))</f>
        <v/>
      </c>
      <c r="K2" s="2" t="inlineStr">
        <is>
          <t>SUC001</t>
        </is>
      </c>
      <c r="L2" s="5" t="n">
        <v>650</v>
      </c>
      <c r="M2" s="6">
        <f>IF(K2="","",IFERROR(VLOOKUP(K2,'Tarifs ingrédients'!$A$2:$E$101,5,FALSE),0))</f>
        <v/>
      </c>
      <c r="N2" s="6">
        <f>IF(OR(K2="",L2=""),"",IFERROR(L2*M2/1000,0))</f>
        <v/>
      </c>
      <c r="O2" s="2" t="inlineStr">
        <is>
          <t>BEU001</t>
        </is>
      </c>
      <c r="P2" s="5" t="n">
        <v>300</v>
      </c>
      <c r="Q2" s="6">
        <f>IF(O2="","",IFERROR(VLOOKUP(O2,'Tarifs ingrédients'!$A$2:$E$101,5,FALSE),0))</f>
        <v/>
      </c>
      <c r="R2" s="6">
        <f>IF(OR(O2="",P2=""),"",IFERROR(P2*Q2/1000,0))</f>
        <v/>
      </c>
      <c r="S2" s="2" t="inlineStr">
        <is>
          <t>OEU001</t>
        </is>
      </c>
      <c r="T2" s="5" t="n">
        <v>500</v>
      </c>
      <c r="U2" s="6">
        <f>IF(S2="","",IFERROR(VLOOKUP(S2,'Tarifs ingrédients'!$A$2:$E$101,5,FALSE),0))</f>
        <v/>
      </c>
      <c r="V2" s="6">
        <f>IF(OR(S2="",T2=""),"",IFERROR(T2*U2/1000,0))</f>
        <v/>
      </c>
      <c r="W2" s="2" t="inlineStr">
        <is>
          <t>CRE001</t>
        </is>
      </c>
      <c r="X2" s="5" t="n">
        <v>300</v>
      </c>
      <c r="Y2" s="6">
        <f>IF(W2="","",IFERROR(VLOOKUP(W2,'Tarifs ingrédients'!$A$2:$E$101,5,FALSE),0))</f>
        <v/>
      </c>
      <c r="Z2" s="6">
        <f>IF(OR(W2="",X2=""),"",IFERROR(X2*Y2/1000,0))</f>
        <v/>
      </c>
      <c r="AA2" s="2" t="inlineStr">
        <is>
          <t>VAN001</t>
        </is>
      </c>
      <c r="AB2" s="5" t="n">
        <v>5</v>
      </c>
      <c r="AC2" s="6">
        <f>IF(AA2="","",IFERROR(VLOOKUP(AA2,'Tarifs ingrédients'!$A$2:$E$101,5,FALSE),0))</f>
        <v/>
      </c>
      <c r="AD2" s="6">
        <f>IF(OR(AA2="",AB2=""),"",IFERROR(AB2*AC2/1000,0))</f>
        <v/>
      </c>
      <c r="AE2" s="6">
        <f>IF(COUNTA(G2,K2,O2,S2,W2,AA2)=0,"",SUM(J2,N2,R2,V2,Z2,AD2))</f>
        <v/>
      </c>
      <c r="AF2" s="6">
        <f>IF(OR(AE2="",E2=""),"",IFERROR(AE2/E2,0))</f>
        <v/>
      </c>
      <c r="AG2" s="7" t="n">
        <v>0.06</v>
      </c>
      <c r="AH2" s="6">
        <f>IF(AE2="","",AE2*(1+AG2))</f>
        <v/>
      </c>
      <c r="AI2" s="8" t="n">
        <v>4.9</v>
      </c>
      <c r="AJ2" s="7" t="n">
        <v>0.1</v>
      </c>
      <c r="AK2" s="6">
        <f>IF(OR(AI2="",AJ2=""),"",AI2*(1+AJ2))</f>
        <v/>
      </c>
      <c r="AL2" s="6">
        <f>IF(OR(AI2="",AH2=""),"",AI2-AH2)</f>
        <v/>
      </c>
      <c r="AM2" s="9">
        <f>IF(OR(AL2="",AI2=""),"",IFERROR(AL2/AI2,0))</f>
        <v/>
      </c>
      <c r="AN2" s="10">
        <f>IF(AM2="","",IF(AM2&lt;0.65,"À revoir","Rentable"))</f>
        <v/>
      </c>
      <c r="AO2" s="2" t="inlineStr">
        <is>
          <t>Gluten, œufs, lait</t>
        </is>
      </c>
      <c r="AP2" s="2" t="inlineStr">
        <is>
          <t>Production à Paris : foncer, cuire la crème citron et pocher la meringue.</t>
        </is>
      </c>
    </row>
    <row r="3" ht="42" customHeight="1">
      <c r="A3" s="2" t="inlineStr">
        <is>
          <t>FT-2026-002</t>
        </is>
      </c>
      <c r="B3" s="2" t="inlineStr">
        <is>
          <t>Entremets chocolat-framboise</t>
        </is>
      </c>
      <c r="C3" s="2" t="inlineStr">
        <is>
          <t>Entremets</t>
        </is>
      </c>
      <c r="D3" s="3" t="n">
        <v>46120</v>
      </c>
      <c r="E3" s="4" t="n">
        <v>16</v>
      </c>
      <c r="F3" s="4" t="n">
        <v>120</v>
      </c>
      <c r="G3" s="2" t="inlineStr">
        <is>
          <t>CHO001</t>
        </is>
      </c>
      <c r="H3" s="5" t="n">
        <v>1000</v>
      </c>
      <c r="I3" s="11">
        <f>IF(G3="","",IFERROR(VLOOKUP(G3,'Tarifs ingrédients'!$A$2:$E$101,5,FALSE),0))</f>
        <v/>
      </c>
      <c r="J3" s="11">
        <f>IF(OR(G3="",H3=""),"",IFERROR(H3*I3/1000,0))</f>
        <v/>
      </c>
      <c r="K3" s="2" t="inlineStr">
        <is>
          <t>CRE001</t>
        </is>
      </c>
      <c r="L3" s="5" t="n">
        <v>1200</v>
      </c>
      <c r="M3" s="11">
        <f>IF(K3="","",IFERROR(VLOOKUP(K3,'Tarifs ingrédients'!$A$2:$E$101,5,FALSE),0))</f>
        <v/>
      </c>
      <c r="N3" s="11">
        <f>IF(OR(K3="",L3=""),"",IFERROR(L3*M3/1000,0))</f>
        <v/>
      </c>
      <c r="O3" s="2" t="inlineStr">
        <is>
          <t>FRA001</t>
        </is>
      </c>
      <c r="P3" s="5" t="n">
        <v>700</v>
      </c>
      <c r="Q3" s="11">
        <f>IF(O3="","",IFERROR(VLOOKUP(O3,'Tarifs ingrédients'!$A$2:$E$101,5,FALSE),0))</f>
        <v/>
      </c>
      <c r="R3" s="11">
        <f>IF(OR(O3="",P3=""),"",IFERROR(P3*Q3/1000,0))</f>
        <v/>
      </c>
      <c r="S3" s="2" t="inlineStr">
        <is>
          <t>GEL001</t>
        </is>
      </c>
      <c r="T3" s="5" t="n">
        <v>20</v>
      </c>
      <c r="U3" s="11">
        <f>IF(S3="","",IFERROR(VLOOKUP(S3,'Tarifs ingrédients'!$A$2:$E$101,5,FALSE),0))</f>
        <v/>
      </c>
      <c r="V3" s="11">
        <f>IF(OR(S3="",T3=""),"",IFERROR(T3*U3/1000,0))</f>
        <v/>
      </c>
      <c r="W3" s="2" t="inlineStr">
        <is>
          <t>SUC001</t>
        </is>
      </c>
      <c r="X3" s="5" t="n">
        <v>350</v>
      </c>
      <c r="Y3" s="11">
        <f>IF(W3="","",IFERROR(VLOOKUP(W3,'Tarifs ingrédients'!$A$2:$E$101,5,FALSE),0))</f>
        <v/>
      </c>
      <c r="Z3" s="11">
        <f>IF(OR(W3="",X3=""),"",IFERROR(X3*Y3/1000,0))</f>
        <v/>
      </c>
      <c r="AA3" s="2" t="inlineStr">
        <is>
          <t>OEU001</t>
        </is>
      </c>
      <c r="AB3" s="5" t="n">
        <v>500</v>
      </c>
      <c r="AC3" s="11">
        <f>IF(AA3="","",IFERROR(VLOOKUP(AA3,'Tarifs ingrédients'!$A$2:$E$101,5,FALSE),0))</f>
        <v/>
      </c>
      <c r="AD3" s="11">
        <f>IF(OR(AA3="",AB3=""),"",IFERROR(AB3*AC3/1000,0))</f>
        <v/>
      </c>
      <c r="AE3" s="11">
        <f>IF(COUNTA(G3,K3,O3,S3,W3,AA3)=0,"",SUM(J3,N3,R3,V3,Z3,AD3))</f>
        <v/>
      </c>
      <c r="AF3" s="11">
        <f>IF(OR(AE3="",E3=""),"",IFERROR(AE3/E3,0))</f>
        <v/>
      </c>
      <c r="AG3" s="7" t="n">
        <v>0.08</v>
      </c>
      <c r="AH3" s="11">
        <f>IF(AE3="","",AE3*(1+AG3))</f>
        <v/>
      </c>
      <c r="AI3" s="8" t="n">
        <v>6.9</v>
      </c>
      <c r="AJ3" s="7" t="n">
        <v>0.1</v>
      </c>
      <c r="AK3" s="11">
        <f>IF(OR(AI3="",AJ3=""),"",AI3*(1+AJ3))</f>
        <v/>
      </c>
      <c r="AL3" s="11">
        <f>IF(OR(AI3="",AH3=""),"",AI3-AH3)</f>
        <v/>
      </c>
      <c r="AM3" s="12">
        <f>IF(OR(AL3="",AI3=""),"",IFERROR(AL3/AI3,0))</f>
        <v/>
      </c>
      <c r="AN3" s="13">
        <f>IF(AM3="","",IF(AM3&lt;0.65,"À revoir","Rentable"))</f>
        <v/>
      </c>
      <c r="AO3" s="2" t="inlineStr">
        <is>
          <t>Lait, œufs</t>
        </is>
      </c>
      <c r="AP3" s="2" t="inlineStr">
        <is>
          <t>Production à Lyon : monter l'entremets, surgeler puis glacer.</t>
        </is>
      </c>
    </row>
    <row r="4" ht="42" customHeight="1">
      <c r="A4" s="2" t="inlineStr">
        <is>
          <t>FT-2026-003</t>
        </is>
      </c>
      <c r="B4" s="2" t="inlineStr">
        <is>
          <t>Fraisier traditionnel</t>
        </is>
      </c>
      <c r="C4" s="2" t="inlineStr">
        <is>
          <t>Entremets</t>
        </is>
      </c>
      <c r="D4" s="3" t="n">
        <v>46134</v>
      </c>
      <c r="E4" s="4" t="n">
        <v>16</v>
      </c>
      <c r="F4" s="4" t="n">
        <v>135</v>
      </c>
      <c r="G4" s="2" t="inlineStr">
        <is>
          <t>FAR001</t>
        </is>
      </c>
      <c r="H4" s="5" t="n">
        <v>500</v>
      </c>
      <c r="I4" s="6">
        <f>IF(G4="","",IFERROR(VLOOKUP(G4,'Tarifs ingrédients'!$A$2:$E$101,5,FALSE),0))</f>
        <v/>
      </c>
      <c r="J4" s="6">
        <f>IF(OR(G4="",H4=""),"",IFERROR(H4*I4/1000,0))</f>
        <v/>
      </c>
      <c r="K4" s="2" t="inlineStr">
        <is>
          <t>SUC001</t>
        </is>
      </c>
      <c r="L4" s="5" t="n">
        <v>650</v>
      </c>
      <c r="M4" s="6">
        <f>IF(K4="","",IFERROR(VLOOKUP(K4,'Tarifs ingrédients'!$A$2:$E$101,5,FALSE),0))</f>
        <v/>
      </c>
      <c r="N4" s="6">
        <f>IF(OR(K4="",L4=""),"",IFERROR(L4*M4/1000,0))</f>
        <v/>
      </c>
      <c r="O4" s="2" t="inlineStr">
        <is>
          <t>BEU001</t>
        </is>
      </c>
      <c r="P4" s="5" t="n">
        <v>250</v>
      </c>
      <c r="Q4" s="6">
        <f>IF(O4="","",IFERROR(VLOOKUP(O4,'Tarifs ingrédients'!$A$2:$E$101,5,FALSE),0))</f>
        <v/>
      </c>
      <c r="R4" s="6">
        <f>IF(OR(O4="",P4=""),"",IFERROR(P4*Q4/1000,0))</f>
        <v/>
      </c>
      <c r="S4" s="2" t="inlineStr">
        <is>
          <t>OEU001</t>
        </is>
      </c>
      <c r="T4" s="5" t="n">
        <v>800</v>
      </c>
      <c r="U4" s="6">
        <f>IF(S4="","",IFERROR(VLOOKUP(S4,'Tarifs ingrédients'!$A$2:$E$101,5,FALSE),0))</f>
        <v/>
      </c>
      <c r="V4" s="6">
        <f>IF(OR(S4="",T4=""),"",IFERROR(T4*U4/1000,0))</f>
        <v/>
      </c>
      <c r="W4" s="2" t="inlineStr">
        <is>
          <t>CRE001</t>
        </is>
      </c>
      <c r="X4" s="5" t="n">
        <v>1000</v>
      </c>
      <c r="Y4" s="6">
        <f>IF(W4="","",IFERROR(VLOOKUP(W4,'Tarifs ingrédients'!$A$2:$E$101,5,FALSE),0))</f>
        <v/>
      </c>
      <c r="Z4" s="6">
        <f>IF(OR(W4="",X4=""),"",IFERROR(X4*Y4/1000,0))</f>
        <v/>
      </c>
      <c r="AA4" s="2" t="inlineStr">
        <is>
          <t>FRA001</t>
        </is>
      </c>
      <c r="AB4" s="5" t="n">
        <v>900</v>
      </c>
      <c r="AC4" s="6">
        <f>IF(AA4="","",IFERROR(VLOOKUP(AA4,'Tarifs ingrédients'!$A$2:$E$101,5,FALSE),0))</f>
        <v/>
      </c>
      <c r="AD4" s="6">
        <f>IF(OR(AA4="",AB4=""),"",IFERROR(AB4*AC4/1000,0))</f>
        <v/>
      </c>
      <c r="AE4" s="6">
        <f>IF(COUNTA(G4,K4,O4,S4,W4,AA4)=0,"",SUM(J4,N4,R4,V4,Z4,AD4))</f>
        <v/>
      </c>
      <c r="AF4" s="6">
        <f>IF(OR(AE4="",E4=""),"",IFERROR(AE4/E4,0))</f>
        <v/>
      </c>
      <c r="AG4" s="7" t="n">
        <v>0.07000000000000001</v>
      </c>
      <c r="AH4" s="6">
        <f>IF(AE4="","",AE4*(1+AG4))</f>
        <v/>
      </c>
      <c r="AI4" s="8" t="n">
        <v>6.5</v>
      </c>
      <c r="AJ4" s="7" t="n">
        <v>0.1</v>
      </c>
      <c r="AK4" s="6">
        <f>IF(OR(AI4="",AJ4=""),"",AI4*(1+AJ4))</f>
        <v/>
      </c>
      <c r="AL4" s="6">
        <f>IF(OR(AI4="",AH4=""),"",AI4-AH4)</f>
        <v/>
      </c>
      <c r="AM4" s="9">
        <f>IF(OR(AL4="",AI4=""),"",IFERROR(AL4/AI4,0))</f>
        <v/>
      </c>
      <c r="AN4" s="10">
        <f>IF(AM4="","",IF(AM4&lt;0.65,"À revoir","Rentable"))</f>
        <v/>
      </c>
      <c r="AO4" s="2" t="inlineStr">
        <is>
          <t>Gluten, œufs, lait</t>
        </is>
      </c>
      <c r="AP4" s="2" t="inlineStr">
        <is>
          <t>Production à Bordeaux : cuire le biscuit, garnir de crème et fraises.</t>
        </is>
      </c>
    </row>
    <row r="5" ht="42" customHeight="1">
      <c r="A5" s="2" t="inlineStr">
        <is>
          <t>FT-2026-004</t>
        </is>
      </c>
      <c r="B5" s="2" t="inlineStr">
        <is>
          <t>Éclair café</t>
        </is>
      </c>
      <c r="C5" s="2" t="inlineStr">
        <is>
          <t>Dessert individuel</t>
        </is>
      </c>
      <c r="D5" s="3" t="n">
        <v>46154</v>
      </c>
      <c r="E5" s="4" t="n">
        <v>20</v>
      </c>
      <c r="F5" s="4" t="n">
        <v>95</v>
      </c>
      <c r="G5" s="2" t="inlineStr">
        <is>
          <t>FAR001</t>
        </is>
      </c>
      <c r="H5" s="5" t="n">
        <v>600</v>
      </c>
      <c r="I5" s="11">
        <f>IF(G5="","",IFERROR(VLOOKUP(G5,'Tarifs ingrédients'!$A$2:$E$101,5,FALSE),0))</f>
        <v/>
      </c>
      <c r="J5" s="11">
        <f>IF(OR(G5="",H5=""),"",IFERROR(H5*I5/1000,0))</f>
        <v/>
      </c>
      <c r="K5" s="2" t="inlineStr">
        <is>
          <t>BEU001</t>
        </is>
      </c>
      <c r="L5" s="5" t="n">
        <v>250</v>
      </c>
      <c r="M5" s="11">
        <f>IF(K5="","",IFERROR(VLOOKUP(K5,'Tarifs ingrédients'!$A$2:$E$101,5,FALSE),0))</f>
        <v/>
      </c>
      <c r="N5" s="11">
        <f>IF(OR(K5="",L5=""),"",IFERROR(L5*M5/1000,0))</f>
        <v/>
      </c>
      <c r="O5" s="2" t="inlineStr">
        <is>
          <t>OEU001</t>
        </is>
      </c>
      <c r="P5" s="5" t="n">
        <v>900</v>
      </c>
      <c r="Q5" s="11">
        <f>IF(O5="","",IFERROR(VLOOKUP(O5,'Tarifs ingrédients'!$A$2:$E$101,5,FALSE),0))</f>
        <v/>
      </c>
      <c r="R5" s="11">
        <f>IF(OR(O5="",P5=""),"",IFERROR(P5*Q5/1000,0))</f>
        <v/>
      </c>
      <c r="S5" s="2" t="inlineStr">
        <is>
          <t>SUC001</t>
        </is>
      </c>
      <c r="T5" s="5" t="n">
        <v>250</v>
      </c>
      <c r="U5" s="11">
        <f>IF(S5="","",IFERROR(VLOOKUP(S5,'Tarifs ingrédients'!$A$2:$E$101,5,FALSE),0))</f>
        <v/>
      </c>
      <c r="V5" s="11">
        <f>IF(OR(S5="",T5=""),"",IFERROR(T5*U5/1000,0))</f>
        <v/>
      </c>
      <c r="W5" s="2" t="inlineStr">
        <is>
          <t>CRE001</t>
        </is>
      </c>
      <c r="X5" s="5" t="n">
        <v>800</v>
      </c>
      <c r="Y5" s="11">
        <f>IF(W5="","",IFERROR(VLOOKUP(W5,'Tarifs ingrédients'!$A$2:$E$101,5,FALSE),0))</f>
        <v/>
      </c>
      <c r="Z5" s="11">
        <f>IF(OR(W5="",X5=""),"",IFERROR(X5*Y5/1000,0))</f>
        <v/>
      </c>
      <c r="AA5" s="2" t="inlineStr">
        <is>
          <t>VAN001</t>
        </is>
      </c>
      <c r="AB5" s="5" t="n">
        <v>8</v>
      </c>
      <c r="AC5" s="11">
        <f>IF(AA5="","",IFERROR(VLOOKUP(AA5,'Tarifs ingrédients'!$A$2:$E$101,5,FALSE),0))</f>
        <v/>
      </c>
      <c r="AD5" s="11">
        <f>IF(OR(AA5="",AB5=""),"",IFERROR(AB5*AC5/1000,0))</f>
        <v/>
      </c>
      <c r="AE5" s="11">
        <f>IF(COUNTA(G5,K5,O5,S5,W5,AA5)=0,"",SUM(J5,N5,R5,V5,Z5,AD5))</f>
        <v/>
      </c>
      <c r="AF5" s="11">
        <f>IF(OR(AE5="",E5=""),"",IFERROR(AE5/E5,0))</f>
        <v/>
      </c>
      <c r="AG5" s="7" t="n">
        <v>0.05</v>
      </c>
      <c r="AH5" s="11">
        <f>IF(AE5="","",AE5*(1+AG5))</f>
        <v/>
      </c>
      <c r="AI5" s="8" t="n">
        <v>3.5</v>
      </c>
      <c r="AJ5" s="7" t="n">
        <v>0.1</v>
      </c>
      <c r="AK5" s="11">
        <f>IF(OR(AI5="",AJ5=""),"",AI5*(1+AJ5))</f>
        <v/>
      </c>
      <c r="AL5" s="11">
        <f>IF(OR(AI5="",AH5=""),"",AI5-AH5)</f>
        <v/>
      </c>
      <c r="AM5" s="12">
        <f>IF(OR(AL5="",AI5=""),"",IFERROR(AL5/AI5,0))</f>
        <v/>
      </c>
      <c r="AN5" s="13">
        <f>IF(AM5="","",IF(AM5&lt;0.65,"À revoir","Rentable"))</f>
        <v/>
      </c>
      <c r="AO5" s="2" t="inlineStr">
        <is>
          <t>Gluten, œufs, lait</t>
        </is>
      </c>
      <c r="AP5" s="2" t="inlineStr">
        <is>
          <t>Production à Nantes : réaliser la pâte à choux, garnir et glacer.</t>
        </is>
      </c>
    </row>
    <row r="6" ht="42" customHeight="1">
      <c r="A6" s="2" t="inlineStr">
        <is>
          <t>FT-2026-005</t>
        </is>
      </c>
      <c r="B6" s="2" t="inlineStr">
        <is>
          <t>Paris-Brest individuel</t>
        </is>
      </c>
      <c r="C6" s="2" t="inlineStr">
        <is>
          <t>Dessert individuel</t>
        </is>
      </c>
      <c r="D6" s="3" t="n">
        <v>46176</v>
      </c>
      <c r="E6" s="4" t="n">
        <v>18</v>
      </c>
      <c r="F6" s="4" t="n">
        <v>110</v>
      </c>
      <c r="G6" s="2" t="inlineStr">
        <is>
          <t>FAR001</t>
        </is>
      </c>
      <c r="H6" s="5" t="n">
        <v>500</v>
      </c>
      <c r="I6" s="6">
        <f>IF(G6="","",IFERROR(VLOOKUP(G6,'Tarifs ingrédients'!$A$2:$E$101,5,FALSE),0))</f>
        <v/>
      </c>
      <c r="J6" s="6">
        <f>IF(OR(G6="",H6=""),"",IFERROR(H6*I6/1000,0))</f>
        <v/>
      </c>
      <c r="K6" s="2" t="inlineStr">
        <is>
          <t>BEU001</t>
        </is>
      </c>
      <c r="L6" s="5" t="n">
        <v>300</v>
      </c>
      <c r="M6" s="6">
        <f>IF(K6="","",IFERROR(VLOOKUP(K6,'Tarifs ingrédients'!$A$2:$E$101,5,FALSE),0))</f>
        <v/>
      </c>
      <c r="N6" s="6">
        <f>IF(OR(K6="",L6=""),"",IFERROR(L6*M6/1000,0))</f>
        <v/>
      </c>
      <c r="O6" s="2" t="inlineStr">
        <is>
          <t>OEU001</t>
        </is>
      </c>
      <c r="P6" s="5" t="n">
        <v>750</v>
      </c>
      <c r="Q6" s="6">
        <f>IF(O6="","",IFERROR(VLOOKUP(O6,'Tarifs ingrédients'!$A$2:$E$101,5,FALSE),0))</f>
        <v/>
      </c>
      <c r="R6" s="6">
        <f>IF(OR(O6="",P6=""),"",IFERROR(P6*Q6/1000,0))</f>
        <v/>
      </c>
      <c r="S6" s="2" t="inlineStr">
        <is>
          <t>SUC001</t>
        </is>
      </c>
      <c r="T6" s="5" t="n">
        <v>400</v>
      </c>
      <c r="U6" s="6">
        <f>IF(S6="","",IFERROR(VLOOKUP(S6,'Tarifs ingrédients'!$A$2:$E$101,5,FALSE),0))</f>
        <v/>
      </c>
      <c r="V6" s="6">
        <f>IF(OR(S6="",T6=""),"",IFERROR(T6*U6/1000,0))</f>
        <v/>
      </c>
      <c r="W6" s="2" t="inlineStr">
        <is>
          <t>AMA001</t>
        </is>
      </c>
      <c r="X6" s="5" t="n">
        <v>600</v>
      </c>
      <c r="Y6" s="6">
        <f>IF(W6="","",IFERROR(VLOOKUP(W6,'Tarifs ingrédients'!$A$2:$E$101,5,FALSE),0))</f>
        <v/>
      </c>
      <c r="Z6" s="6">
        <f>IF(OR(W6="",X6=""),"",IFERROR(X6*Y6/1000,0))</f>
        <v/>
      </c>
      <c r="AA6" s="2" t="inlineStr">
        <is>
          <t>CRE001</t>
        </is>
      </c>
      <c r="AB6" s="5" t="n">
        <v>700</v>
      </c>
      <c r="AC6" s="6">
        <f>IF(AA6="","",IFERROR(VLOOKUP(AA6,'Tarifs ingrédients'!$A$2:$E$101,5,FALSE),0))</f>
        <v/>
      </c>
      <c r="AD6" s="6">
        <f>IF(OR(AA6="",AB6=""),"",IFERROR(AB6*AC6/1000,0))</f>
        <v/>
      </c>
      <c r="AE6" s="6">
        <f>IF(COUNTA(G6,K6,O6,S6,W6,AA6)=0,"",SUM(J6,N6,R6,V6,Z6,AD6))</f>
        <v/>
      </c>
      <c r="AF6" s="6">
        <f>IF(OR(AE6="",E6=""),"",IFERROR(AE6/E6,0))</f>
        <v/>
      </c>
      <c r="AG6" s="7" t="n">
        <v>0.06</v>
      </c>
      <c r="AH6" s="6">
        <f>IF(AE6="","",AE6*(1+AG6))</f>
        <v/>
      </c>
      <c r="AI6" s="8" t="n">
        <v>4.9</v>
      </c>
      <c r="AJ6" s="7" t="n">
        <v>0.1</v>
      </c>
      <c r="AK6" s="6">
        <f>IF(OR(AI6="",AJ6=""),"",AI6*(1+AJ6))</f>
        <v/>
      </c>
      <c r="AL6" s="6">
        <f>IF(OR(AI6="",AH6=""),"",AI6-AH6)</f>
        <v/>
      </c>
      <c r="AM6" s="9">
        <f>IF(OR(AL6="",AI6=""),"",IFERROR(AL6/AI6,0))</f>
        <v/>
      </c>
      <c r="AN6" s="10">
        <f>IF(AM6="","",IF(AM6&lt;0.65,"À revoir","Rentable"))</f>
        <v/>
      </c>
      <c r="AO6" s="2" t="inlineStr">
        <is>
          <t>Gluten, œufs, lait, fruits à coque</t>
        </is>
      </c>
      <c r="AP6" s="2" t="inlineStr">
        <is>
          <t>Production à Lille : cuire les couronnes et garnir de praliné.</t>
        </is>
      </c>
    </row>
    <row r="7" ht="42" customHeight="1">
      <c r="A7" s="2" t="inlineStr">
        <is>
          <t>FT-2026-006</t>
        </is>
      </c>
      <c r="B7" s="2" t="inlineStr">
        <is>
          <t>Mille-feuille vanille</t>
        </is>
      </c>
      <c r="C7" s="2" t="inlineStr">
        <is>
          <t>Dessert individuel</t>
        </is>
      </c>
      <c r="D7" s="3" t="n">
        <v>46198</v>
      </c>
      <c r="E7" s="4" t="n">
        <v>20</v>
      </c>
      <c r="F7" s="4" t="n">
        <v>115</v>
      </c>
      <c r="G7" s="2" t="inlineStr">
        <is>
          <t>FAR001</t>
        </is>
      </c>
      <c r="H7" s="5" t="n">
        <v>700</v>
      </c>
      <c r="I7" s="11">
        <f>IF(G7="","",IFERROR(VLOOKUP(G7,'Tarifs ingrédients'!$A$2:$E$101,5,FALSE),0))</f>
        <v/>
      </c>
      <c r="J7" s="11">
        <f>IF(OR(G7="",H7=""),"",IFERROR(H7*I7/1000,0))</f>
        <v/>
      </c>
      <c r="K7" s="2" t="inlineStr">
        <is>
          <t>BEU001</t>
        </is>
      </c>
      <c r="L7" s="5" t="n">
        <v>700</v>
      </c>
      <c r="M7" s="11">
        <f>IF(K7="","",IFERROR(VLOOKUP(K7,'Tarifs ingrédients'!$A$2:$E$101,5,FALSE),0))</f>
        <v/>
      </c>
      <c r="N7" s="11">
        <f>IF(OR(K7="",L7=""),"",IFERROR(L7*M7/1000,0))</f>
        <v/>
      </c>
      <c r="O7" s="2" t="inlineStr">
        <is>
          <t>OEU001</t>
        </is>
      </c>
      <c r="P7" s="5" t="n">
        <v>600</v>
      </c>
      <c r="Q7" s="11">
        <f>IF(O7="","",IFERROR(VLOOKUP(O7,'Tarifs ingrédients'!$A$2:$E$101,5,FALSE),0))</f>
        <v/>
      </c>
      <c r="R7" s="11">
        <f>IF(OR(O7="",P7=""),"",IFERROR(P7*Q7/1000,0))</f>
        <v/>
      </c>
      <c r="S7" s="2" t="inlineStr">
        <is>
          <t>SUC001</t>
        </is>
      </c>
      <c r="T7" s="5" t="n">
        <v>400</v>
      </c>
      <c r="U7" s="11">
        <f>IF(S7="","",IFERROR(VLOOKUP(S7,'Tarifs ingrédients'!$A$2:$E$101,5,FALSE),0))</f>
        <v/>
      </c>
      <c r="V7" s="11">
        <f>IF(OR(S7="",T7=""),"",IFERROR(T7*U7/1000,0))</f>
        <v/>
      </c>
      <c r="W7" s="2" t="inlineStr">
        <is>
          <t>CRE001</t>
        </is>
      </c>
      <c r="X7" s="5" t="n">
        <v>1200</v>
      </c>
      <c r="Y7" s="11">
        <f>IF(W7="","",IFERROR(VLOOKUP(W7,'Tarifs ingrédients'!$A$2:$E$101,5,FALSE),0))</f>
        <v/>
      </c>
      <c r="Z7" s="11">
        <f>IF(OR(W7="",X7=""),"",IFERROR(X7*Y7/1000,0))</f>
        <v/>
      </c>
      <c r="AA7" s="2" t="inlineStr">
        <is>
          <t>VAN001</t>
        </is>
      </c>
      <c r="AB7" s="5" t="n">
        <v>10</v>
      </c>
      <c r="AC7" s="11">
        <f>IF(AA7="","",IFERROR(VLOOKUP(AA7,'Tarifs ingrédients'!$A$2:$E$101,5,FALSE),0))</f>
        <v/>
      </c>
      <c r="AD7" s="11">
        <f>IF(OR(AA7="",AB7=""),"",IFERROR(AB7*AC7/1000,0))</f>
        <v/>
      </c>
      <c r="AE7" s="11">
        <f>IF(COUNTA(G7,K7,O7,S7,W7,AA7)=0,"",SUM(J7,N7,R7,V7,Z7,AD7))</f>
        <v/>
      </c>
      <c r="AF7" s="11">
        <f>IF(OR(AE7="",E7=""),"",IFERROR(AE7/E7,0))</f>
        <v/>
      </c>
      <c r="AG7" s="7" t="n">
        <v>0.05</v>
      </c>
      <c r="AH7" s="11">
        <f>IF(AE7="","",AE7*(1+AG7))</f>
        <v/>
      </c>
      <c r="AI7" s="8" t="n">
        <v>4.4</v>
      </c>
      <c r="AJ7" s="7" t="n">
        <v>0.1</v>
      </c>
      <c r="AK7" s="11">
        <f>IF(OR(AI7="",AJ7=""),"",AI7*(1+AJ7))</f>
        <v/>
      </c>
      <c r="AL7" s="11">
        <f>IF(OR(AI7="",AH7=""),"",AI7-AH7)</f>
        <v/>
      </c>
      <c r="AM7" s="12">
        <f>IF(OR(AL7="",AI7=""),"",IFERROR(AL7/AI7,0))</f>
        <v/>
      </c>
      <c r="AN7" s="13">
        <f>IF(AM7="","",IF(AM7&lt;0.65,"À revoir","Rentable"))</f>
        <v/>
      </c>
      <c r="AO7" s="2" t="inlineStr">
        <is>
          <t>Gluten, œufs, lait</t>
        </is>
      </c>
      <c r="AP7" s="2" t="inlineStr">
        <is>
          <t>Production à Toulouse : détailler le feuilletage et monter la crème vanille.</t>
        </is>
      </c>
    </row>
    <row r="8" ht="42" customHeight="1">
      <c r="A8" s="2" t="inlineStr">
        <is>
          <t>FT-2026-007</t>
        </is>
      </c>
      <c r="B8" s="2" t="inlineStr">
        <is>
          <t>Croissant au beurre</t>
        </is>
      </c>
      <c r="C8" s="2" t="inlineStr">
        <is>
          <t>Viennoiserie</t>
        </is>
      </c>
      <c r="D8" s="3" t="n">
        <v>46219</v>
      </c>
      <c r="E8" s="4" t="n">
        <v>30</v>
      </c>
      <c r="F8" s="4" t="n">
        <v>70</v>
      </c>
      <c r="G8" s="2" t="inlineStr">
        <is>
          <t>FAR001</t>
        </is>
      </c>
      <c r="H8" s="5" t="n">
        <v>2000</v>
      </c>
      <c r="I8" s="6">
        <f>IF(G8="","",IFERROR(VLOOKUP(G8,'Tarifs ingrédients'!$A$2:$E$101,5,FALSE),0))</f>
        <v/>
      </c>
      <c r="J8" s="6">
        <f>IF(OR(G8="",H8=""),"",IFERROR(H8*I8/1000,0))</f>
        <v/>
      </c>
      <c r="K8" s="2" t="inlineStr">
        <is>
          <t>BEU001</t>
        </is>
      </c>
      <c r="L8" s="5" t="n">
        <v>900</v>
      </c>
      <c r="M8" s="6">
        <f>IF(K8="","",IFERROR(VLOOKUP(K8,'Tarifs ingrédients'!$A$2:$E$101,5,FALSE),0))</f>
        <v/>
      </c>
      <c r="N8" s="6">
        <f>IF(OR(K8="",L8=""),"",IFERROR(L8*M8/1000,0))</f>
        <v/>
      </c>
      <c r="O8" s="2" t="inlineStr">
        <is>
          <t>SUC001</t>
        </is>
      </c>
      <c r="P8" s="5" t="n">
        <v>200</v>
      </c>
      <c r="Q8" s="6">
        <f>IF(O8="","",IFERROR(VLOOKUP(O8,'Tarifs ingrédients'!$A$2:$E$101,5,FALSE),0))</f>
        <v/>
      </c>
      <c r="R8" s="6">
        <f>IF(OR(O8="",P8=""),"",IFERROR(P8*Q8/1000,0))</f>
        <v/>
      </c>
      <c r="S8" s="2" t="inlineStr">
        <is>
          <t>OEU001</t>
        </is>
      </c>
      <c r="T8" s="5" t="n">
        <v>150</v>
      </c>
      <c r="U8" s="6">
        <f>IF(S8="","",IFERROR(VLOOKUP(S8,'Tarifs ingrédients'!$A$2:$E$101,5,FALSE),0))</f>
        <v/>
      </c>
      <c r="V8" s="6">
        <f>IF(OR(S8="",T8=""),"",IFERROR(T8*U8/1000,0))</f>
        <v/>
      </c>
      <c r="W8" s="2" t="inlineStr"/>
      <c r="X8" s="5" t="inlineStr"/>
      <c r="Y8" s="6">
        <f>IF(W8="","",IFERROR(VLOOKUP(W8,'Tarifs ingrédients'!$A$2:$E$101,5,FALSE),0))</f>
        <v/>
      </c>
      <c r="Z8" s="6">
        <f>IF(OR(W8="",X8=""),"",IFERROR(X8*Y8/1000,0))</f>
        <v/>
      </c>
      <c r="AA8" s="2" t="inlineStr"/>
      <c r="AB8" s="5" t="inlineStr"/>
      <c r="AC8" s="6">
        <f>IF(AA8="","",IFERROR(VLOOKUP(AA8,'Tarifs ingrédients'!$A$2:$E$101,5,FALSE),0))</f>
        <v/>
      </c>
      <c r="AD8" s="6">
        <f>IF(OR(AA8="",AB8=""),"",IFERROR(AB8*AC8/1000,0))</f>
        <v/>
      </c>
      <c r="AE8" s="6">
        <f>IF(COUNTA(G8,K8,O8,S8,W8,AA8)=0,"",SUM(J8,N8,R8,V8,Z8,AD8))</f>
        <v/>
      </c>
      <c r="AF8" s="6">
        <f>IF(OR(AE8="",E8=""),"",IFERROR(AE8/E8,0))</f>
        <v/>
      </c>
      <c r="AG8" s="7" t="n">
        <v>0.09</v>
      </c>
      <c r="AH8" s="6">
        <f>IF(AE8="","",AE8*(1+AG8))</f>
        <v/>
      </c>
      <c r="AI8" s="8" t="n">
        <v>1.45</v>
      </c>
      <c r="AJ8" s="7" t="n">
        <v>0.1</v>
      </c>
      <c r="AK8" s="6">
        <f>IF(OR(AI8="",AJ8=""),"",AI8*(1+AJ8))</f>
        <v/>
      </c>
      <c r="AL8" s="6">
        <f>IF(OR(AI8="",AH8=""),"",AI8-AH8)</f>
        <v/>
      </c>
      <c r="AM8" s="9">
        <f>IF(OR(AL8="",AI8=""),"",IFERROR(AL8/AI8,0))</f>
        <v/>
      </c>
      <c r="AN8" s="10">
        <f>IF(AM8="","",IF(AM8&lt;0.65,"À revoir","Rentable"))</f>
        <v/>
      </c>
      <c r="AO8" s="2" t="inlineStr">
        <is>
          <t>Gluten, œufs, lait</t>
        </is>
      </c>
      <c r="AP8" s="2" t="inlineStr">
        <is>
          <t>Production à Strasbourg : tourer la pâte, détailler, pousser et cuire.</t>
        </is>
      </c>
    </row>
    <row r="9" ht="42" customHeight="1">
      <c r="A9" s="2" t="inlineStr">
        <is>
          <t>FT-2026-008</t>
        </is>
      </c>
      <c r="B9" s="2" t="inlineStr">
        <is>
          <t>Macaron framboise</t>
        </is>
      </c>
      <c r="C9" s="2" t="inlineStr">
        <is>
          <t>Biscuit</t>
        </is>
      </c>
      <c r="D9" s="3" t="n">
        <v>46262</v>
      </c>
      <c r="E9" s="4" t="n">
        <v>40</v>
      </c>
      <c r="F9" s="4" t="n">
        <v>28</v>
      </c>
      <c r="G9" s="2" t="inlineStr">
        <is>
          <t>AMA001</t>
        </is>
      </c>
      <c r="H9" s="5" t="n">
        <v>700</v>
      </c>
      <c r="I9" s="11">
        <f>IF(G9="","",IFERROR(VLOOKUP(G9,'Tarifs ingrédients'!$A$2:$E$101,5,FALSE),0))</f>
        <v/>
      </c>
      <c r="J9" s="11">
        <f>IF(OR(G9="",H9=""),"",IFERROR(H9*I9/1000,0))</f>
        <v/>
      </c>
      <c r="K9" s="2" t="inlineStr">
        <is>
          <t>SUC001</t>
        </is>
      </c>
      <c r="L9" s="5" t="n">
        <v>700</v>
      </c>
      <c r="M9" s="11">
        <f>IF(K9="","",IFERROR(VLOOKUP(K9,'Tarifs ingrédients'!$A$2:$E$101,5,FALSE),0))</f>
        <v/>
      </c>
      <c r="N9" s="11">
        <f>IF(OR(K9="",L9=""),"",IFERROR(L9*M9/1000,0))</f>
        <v/>
      </c>
      <c r="O9" s="2" t="inlineStr">
        <is>
          <t>OEU001</t>
        </is>
      </c>
      <c r="P9" s="5" t="n">
        <v>500</v>
      </c>
      <c r="Q9" s="11">
        <f>IF(O9="","",IFERROR(VLOOKUP(O9,'Tarifs ingrédients'!$A$2:$E$101,5,FALSE),0))</f>
        <v/>
      </c>
      <c r="R9" s="11">
        <f>IF(OR(O9="",P9=""),"",IFERROR(P9*Q9/1000,0))</f>
        <v/>
      </c>
      <c r="S9" s="2" t="inlineStr">
        <is>
          <t>FRA001</t>
        </is>
      </c>
      <c r="T9" s="5" t="n">
        <v>400</v>
      </c>
      <c r="U9" s="11">
        <f>IF(S9="","",IFERROR(VLOOKUP(S9,'Tarifs ingrédients'!$A$2:$E$101,5,FALSE),0))</f>
        <v/>
      </c>
      <c r="V9" s="11">
        <f>IF(OR(S9="",T9=""),"",IFERROR(T9*U9/1000,0))</f>
        <v/>
      </c>
      <c r="W9" s="2" t="inlineStr">
        <is>
          <t>GEL001</t>
        </is>
      </c>
      <c r="X9" s="5" t="n">
        <v>8</v>
      </c>
      <c r="Y9" s="11">
        <f>IF(W9="","",IFERROR(VLOOKUP(W9,'Tarifs ingrédients'!$A$2:$E$101,5,FALSE),0))</f>
        <v/>
      </c>
      <c r="Z9" s="11">
        <f>IF(OR(W9="",X9=""),"",IFERROR(X9*Y9/1000,0))</f>
        <v/>
      </c>
      <c r="AA9" s="2" t="inlineStr"/>
      <c r="AB9" s="5" t="inlineStr"/>
      <c r="AC9" s="11">
        <f>IF(AA9="","",IFERROR(VLOOKUP(AA9,'Tarifs ingrédients'!$A$2:$E$101,5,FALSE),0))</f>
        <v/>
      </c>
      <c r="AD9" s="11">
        <f>IF(OR(AA9="",AB9=""),"",IFERROR(AB9*AC9/1000,0))</f>
        <v/>
      </c>
      <c r="AE9" s="11">
        <f>IF(COUNTA(G9,K9,O9,S9,W9,AA9)=0,"",SUM(J9,N9,R9,V9,Z9,AD9))</f>
        <v/>
      </c>
      <c r="AF9" s="11">
        <f>IF(OR(AE9="",E9=""),"",IFERROR(AE9/E9,0))</f>
        <v/>
      </c>
      <c r="AG9" s="7" t="n">
        <v>0.06</v>
      </c>
      <c r="AH9" s="11">
        <f>IF(AE9="","",AE9*(1+AG9))</f>
        <v/>
      </c>
      <c r="AI9" s="8" t="n">
        <v>1.7</v>
      </c>
      <c r="AJ9" s="7" t="n">
        <v>0.1</v>
      </c>
      <c r="AK9" s="11">
        <f>IF(OR(AI9="",AJ9=""),"",AI9*(1+AJ9))</f>
        <v/>
      </c>
      <c r="AL9" s="11">
        <f>IF(OR(AI9="",AH9=""),"",AI9-AH9)</f>
        <v/>
      </c>
      <c r="AM9" s="12">
        <f>IF(OR(AL9="",AI9=""),"",IFERROR(AL9/AI9,0))</f>
        <v/>
      </c>
      <c r="AN9" s="13">
        <f>IF(AM9="","",IF(AM9&lt;0.65,"À revoir","Rentable"))</f>
        <v/>
      </c>
      <c r="AO9" s="2" t="inlineStr">
        <is>
          <t>Œufs, fruits à coque</t>
        </is>
      </c>
      <c r="AP9" s="2" t="inlineStr">
        <is>
          <t>Production à Nice : macaronner, croûter, cuire puis garnir de confit framboise.</t>
        </is>
      </c>
    </row>
    <row r="10">
      <c r="A10" s="2" t="n"/>
      <c r="B10" s="2" t="n"/>
      <c r="C10" s="2" t="n"/>
      <c r="D10" s="3" t="n"/>
      <c r="E10" s="4" t="n"/>
      <c r="F10" s="4" t="n"/>
      <c r="G10" s="2" t="n"/>
      <c r="H10" s="5" t="n"/>
      <c r="I10" s="6">
        <f>IF(G10="","",IFERROR(VLOOKUP(G10,'Tarifs ingrédients'!$A$2:$E$101,5,FALSE),0))</f>
        <v/>
      </c>
      <c r="J10" s="6">
        <f>IF(OR(G10="",H10=""),"",IFERROR(H10*I10/1000,0))</f>
        <v/>
      </c>
      <c r="K10" s="2" t="n"/>
      <c r="L10" s="5" t="n"/>
      <c r="M10" s="6">
        <f>IF(K10="","",IFERROR(VLOOKUP(K10,'Tarifs ingrédients'!$A$2:$E$101,5,FALSE),0))</f>
        <v/>
      </c>
      <c r="N10" s="6">
        <f>IF(OR(K10="",L10=""),"",IFERROR(L10*M10/1000,0))</f>
        <v/>
      </c>
      <c r="O10" s="2" t="n"/>
      <c r="P10" s="5" t="n"/>
      <c r="Q10" s="6">
        <f>IF(O10="","",IFERROR(VLOOKUP(O10,'Tarifs ingrédients'!$A$2:$E$101,5,FALSE),0))</f>
        <v/>
      </c>
      <c r="R10" s="6">
        <f>IF(OR(O10="",P10=""),"",IFERROR(P10*Q10/1000,0))</f>
        <v/>
      </c>
      <c r="S10" s="2" t="n"/>
      <c r="T10" s="5" t="n"/>
      <c r="U10" s="6">
        <f>IF(S10="","",IFERROR(VLOOKUP(S10,'Tarifs ingrédients'!$A$2:$E$101,5,FALSE),0))</f>
        <v/>
      </c>
      <c r="V10" s="6">
        <f>IF(OR(S10="",T10=""),"",IFERROR(T10*U10/1000,0))</f>
        <v/>
      </c>
      <c r="W10" s="2" t="n"/>
      <c r="X10" s="5" t="n"/>
      <c r="Y10" s="6">
        <f>IF(W10="","",IFERROR(VLOOKUP(W10,'Tarifs ingrédients'!$A$2:$E$101,5,FALSE),0))</f>
        <v/>
      </c>
      <c r="Z10" s="6">
        <f>IF(OR(W10="",X10=""),"",IFERROR(X10*Y10/1000,0))</f>
        <v/>
      </c>
      <c r="AA10" s="2" t="n"/>
      <c r="AB10" s="5" t="n"/>
      <c r="AC10" s="6">
        <f>IF(AA10="","",IFERROR(VLOOKUP(AA10,'Tarifs ingrédients'!$A$2:$E$101,5,FALSE),0))</f>
        <v/>
      </c>
      <c r="AD10" s="6">
        <f>IF(OR(AA10="",AB10=""),"",IFERROR(AB10*AC10/1000,0))</f>
        <v/>
      </c>
      <c r="AE10" s="6">
        <f>IF(COUNTA(G10,K10,O10,S10,W10,AA10)=0,"",SUM(J10,N10,R10,V10,Z10,AD10))</f>
        <v/>
      </c>
      <c r="AF10" s="6">
        <f>IF(OR(AE10="",E10=""),"",IFERROR(AE10/E10,0))</f>
        <v/>
      </c>
      <c r="AG10" s="7" t="n"/>
      <c r="AH10" s="6">
        <f>IF(AE10="","",AE10*(1+AG10))</f>
        <v/>
      </c>
      <c r="AI10" s="8" t="n"/>
      <c r="AJ10" s="7" t="n"/>
      <c r="AK10" s="6">
        <f>IF(OR(AI10="",AJ10=""),"",AI10*(1+AJ10))</f>
        <v/>
      </c>
      <c r="AL10" s="6">
        <f>IF(OR(AI10="",AH10=""),"",AI10-AH10)</f>
        <v/>
      </c>
      <c r="AM10" s="9">
        <f>IF(OR(AL10="",AI10=""),"",IFERROR(AL10/AI10,0))</f>
        <v/>
      </c>
      <c r="AN10" s="10">
        <f>IF(AM10="","",IF(AM10&lt;0.65,"À revoir","Rentable"))</f>
        <v/>
      </c>
      <c r="AO10" s="2" t="n"/>
      <c r="AP10" s="2" t="n"/>
    </row>
    <row r="11">
      <c r="A11" s="2" t="n"/>
      <c r="B11" s="2" t="n"/>
      <c r="C11" s="2" t="n"/>
      <c r="D11" s="3" t="n"/>
      <c r="E11" s="4" t="n"/>
      <c r="F11" s="4" t="n"/>
      <c r="G11" s="2" t="n"/>
      <c r="H11" s="5" t="n"/>
      <c r="I11" s="11">
        <f>IF(G11="","",IFERROR(VLOOKUP(G11,'Tarifs ingrédients'!$A$2:$E$101,5,FALSE),0))</f>
        <v/>
      </c>
      <c r="J11" s="11">
        <f>IF(OR(G11="",H11=""),"",IFERROR(H11*I11/1000,0))</f>
        <v/>
      </c>
      <c r="K11" s="2" t="n"/>
      <c r="L11" s="5" t="n"/>
      <c r="M11" s="11">
        <f>IF(K11="","",IFERROR(VLOOKUP(K11,'Tarifs ingrédients'!$A$2:$E$101,5,FALSE),0))</f>
        <v/>
      </c>
      <c r="N11" s="11">
        <f>IF(OR(K11="",L11=""),"",IFERROR(L11*M11/1000,0))</f>
        <v/>
      </c>
      <c r="O11" s="2" t="n"/>
      <c r="P11" s="5" t="n"/>
      <c r="Q11" s="11">
        <f>IF(O11="","",IFERROR(VLOOKUP(O11,'Tarifs ingrédients'!$A$2:$E$101,5,FALSE),0))</f>
        <v/>
      </c>
      <c r="R11" s="11">
        <f>IF(OR(O11="",P11=""),"",IFERROR(P11*Q11/1000,0))</f>
        <v/>
      </c>
      <c r="S11" s="2" t="n"/>
      <c r="T11" s="5" t="n"/>
      <c r="U11" s="11">
        <f>IF(S11="","",IFERROR(VLOOKUP(S11,'Tarifs ingrédients'!$A$2:$E$101,5,FALSE),0))</f>
        <v/>
      </c>
      <c r="V11" s="11">
        <f>IF(OR(S11="",T11=""),"",IFERROR(T11*U11/1000,0))</f>
        <v/>
      </c>
      <c r="W11" s="2" t="n"/>
      <c r="X11" s="5" t="n"/>
      <c r="Y11" s="11">
        <f>IF(W11="","",IFERROR(VLOOKUP(W11,'Tarifs ingrédients'!$A$2:$E$101,5,FALSE),0))</f>
        <v/>
      </c>
      <c r="Z11" s="11">
        <f>IF(OR(W11="",X11=""),"",IFERROR(X11*Y11/1000,0))</f>
        <v/>
      </c>
      <c r="AA11" s="2" t="n"/>
      <c r="AB11" s="5" t="n"/>
      <c r="AC11" s="11">
        <f>IF(AA11="","",IFERROR(VLOOKUP(AA11,'Tarifs ingrédients'!$A$2:$E$101,5,FALSE),0))</f>
        <v/>
      </c>
      <c r="AD11" s="11">
        <f>IF(OR(AA11="",AB11=""),"",IFERROR(AB11*AC11/1000,0))</f>
        <v/>
      </c>
      <c r="AE11" s="11">
        <f>IF(COUNTA(G11,K11,O11,S11,W11,AA11)=0,"",SUM(J11,N11,R11,V11,Z11,AD11))</f>
        <v/>
      </c>
      <c r="AF11" s="11">
        <f>IF(OR(AE11="",E11=""),"",IFERROR(AE11/E11,0))</f>
        <v/>
      </c>
      <c r="AG11" s="7" t="n"/>
      <c r="AH11" s="11">
        <f>IF(AE11="","",AE11*(1+AG11))</f>
        <v/>
      </c>
      <c r="AI11" s="8" t="n"/>
      <c r="AJ11" s="7" t="n"/>
      <c r="AK11" s="11">
        <f>IF(OR(AI11="",AJ11=""),"",AI11*(1+AJ11))</f>
        <v/>
      </c>
      <c r="AL11" s="11">
        <f>IF(OR(AI11="",AH11=""),"",AI11-AH11)</f>
        <v/>
      </c>
      <c r="AM11" s="12">
        <f>IF(OR(AL11="",AI11=""),"",IFERROR(AL11/AI11,0))</f>
        <v/>
      </c>
      <c r="AN11" s="13">
        <f>IF(AM11="","",IF(AM11&lt;0.65,"À revoir","Rentable"))</f>
        <v/>
      </c>
      <c r="AO11" s="2" t="n"/>
      <c r="AP11" s="2" t="n"/>
    </row>
    <row r="12">
      <c r="A12" s="2" t="n"/>
      <c r="B12" s="2" t="n"/>
      <c r="C12" s="2" t="n"/>
      <c r="D12" s="3" t="n"/>
      <c r="E12" s="4" t="n"/>
      <c r="F12" s="4" t="n"/>
      <c r="G12" s="2" t="n"/>
      <c r="H12" s="5" t="n"/>
      <c r="I12" s="6">
        <f>IF(G12="","",IFERROR(VLOOKUP(G12,'Tarifs ingrédients'!$A$2:$E$101,5,FALSE),0))</f>
        <v/>
      </c>
      <c r="J12" s="6">
        <f>IF(OR(G12="",H12=""),"",IFERROR(H12*I12/1000,0))</f>
        <v/>
      </c>
      <c r="K12" s="2" t="n"/>
      <c r="L12" s="5" t="n"/>
      <c r="M12" s="6">
        <f>IF(K12="","",IFERROR(VLOOKUP(K12,'Tarifs ingrédients'!$A$2:$E$101,5,FALSE),0))</f>
        <v/>
      </c>
      <c r="N12" s="6">
        <f>IF(OR(K12="",L12=""),"",IFERROR(L12*M12/1000,0))</f>
        <v/>
      </c>
      <c r="O12" s="2" t="n"/>
      <c r="P12" s="5" t="n"/>
      <c r="Q12" s="6">
        <f>IF(O12="","",IFERROR(VLOOKUP(O12,'Tarifs ingrédients'!$A$2:$E$101,5,FALSE),0))</f>
        <v/>
      </c>
      <c r="R12" s="6">
        <f>IF(OR(O12="",P12=""),"",IFERROR(P12*Q12/1000,0))</f>
        <v/>
      </c>
      <c r="S12" s="2" t="n"/>
      <c r="T12" s="5" t="n"/>
      <c r="U12" s="6">
        <f>IF(S12="","",IFERROR(VLOOKUP(S12,'Tarifs ingrédients'!$A$2:$E$101,5,FALSE),0))</f>
        <v/>
      </c>
      <c r="V12" s="6">
        <f>IF(OR(S12="",T12=""),"",IFERROR(T12*U12/1000,0))</f>
        <v/>
      </c>
      <c r="W12" s="2" t="n"/>
      <c r="X12" s="5" t="n"/>
      <c r="Y12" s="6">
        <f>IF(W12="","",IFERROR(VLOOKUP(W12,'Tarifs ingrédients'!$A$2:$E$101,5,FALSE),0))</f>
        <v/>
      </c>
      <c r="Z12" s="6">
        <f>IF(OR(W12="",X12=""),"",IFERROR(X12*Y12/1000,0))</f>
        <v/>
      </c>
      <c r="AA12" s="2" t="n"/>
      <c r="AB12" s="5" t="n"/>
      <c r="AC12" s="6">
        <f>IF(AA12="","",IFERROR(VLOOKUP(AA12,'Tarifs ingrédients'!$A$2:$E$101,5,FALSE),0))</f>
        <v/>
      </c>
      <c r="AD12" s="6">
        <f>IF(OR(AA12="",AB12=""),"",IFERROR(AB12*AC12/1000,0))</f>
        <v/>
      </c>
      <c r="AE12" s="6">
        <f>IF(COUNTA(G12,K12,O12,S12,W12,AA12)=0,"",SUM(J12,N12,R12,V12,Z12,AD12))</f>
        <v/>
      </c>
      <c r="AF12" s="6">
        <f>IF(OR(AE12="",E12=""),"",IFERROR(AE12/E12,0))</f>
        <v/>
      </c>
      <c r="AG12" s="7" t="n"/>
      <c r="AH12" s="6">
        <f>IF(AE12="","",AE12*(1+AG12))</f>
        <v/>
      </c>
      <c r="AI12" s="8" t="n"/>
      <c r="AJ12" s="7" t="n"/>
      <c r="AK12" s="6">
        <f>IF(OR(AI12="",AJ12=""),"",AI12*(1+AJ12))</f>
        <v/>
      </c>
      <c r="AL12" s="6">
        <f>IF(OR(AI12="",AH12=""),"",AI12-AH12)</f>
        <v/>
      </c>
      <c r="AM12" s="9">
        <f>IF(OR(AL12="",AI12=""),"",IFERROR(AL12/AI12,0))</f>
        <v/>
      </c>
      <c r="AN12" s="10">
        <f>IF(AM12="","",IF(AM12&lt;0.65,"À revoir","Rentable"))</f>
        <v/>
      </c>
      <c r="AO12" s="2" t="n"/>
      <c r="AP12" s="2" t="n"/>
    </row>
    <row r="13">
      <c r="A13" s="2" t="n"/>
      <c r="B13" s="2" t="n"/>
      <c r="C13" s="2" t="n"/>
      <c r="D13" s="3" t="n"/>
      <c r="E13" s="4" t="n"/>
      <c r="F13" s="4" t="n"/>
      <c r="G13" s="2" t="n"/>
      <c r="H13" s="5" t="n"/>
      <c r="I13" s="11">
        <f>IF(G13="","",IFERROR(VLOOKUP(G13,'Tarifs ingrédients'!$A$2:$E$101,5,FALSE),0))</f>
        <v/>
      </c>
      <c r="J13" s="11">
        <f>IF(OR(G13="",H13=""),"",IFERROR(H13*I13/1000,0))</f>
        <v/>
      </c>
      <c r="K13" s="2" t="n"/>
      <c r="L13" s="5" t="n"/>
      <c r="M13" s="11">
        <f>IF(K13="","",IFERROR(VLOOKUP(K13,'Tarifs ingrédients'!$A$2:$E$101,5,FALSE),0))</f>
        <v/>
      </c>
      <c r="N13" s="11">
        <f>IF(OR(K13="",L13=""),"",IFERROR(L13*M13/1000,0))</f>
        <v/>
      </c>
      <c r="O13" s="2" t="n"/>
      <c r="P13" s="5" t="n"/>
      <c r="Q13" s="11">
        <f>IF(O13="","",IFERROR(VLOOKUP(O13,'Tarifs ingrédients'!$A$2:$E$101,5,FALSE),0))</f>
        <v/>
      </c>
      <c r="R13" s="11">
        <f>IF(OR(O13="",P13=""),"",IFERROR(P13*Q13/1000,0))</f>
        <v/>
      </c>
      <c r="S13" s="2" t="n"/>
      <c r="T13" s="5" t="n"/>
      <c r="U13" s="11">
        <f>IF(S13="","",IFERROR(VLOOKUP(S13,'Tarifs ingrédients'!$A$2:$E$101,5,FALSE),0))</f>
        <v/>
      </c>
      <c r="V13" s="11">
        <f>IF(OR(S13="",T13=""),"",IFERROR(T13*U13/1000,0))</f>
        <v/>
      </c>
      <c r="W13" s="2" t="n"/>
      <c r="X13" s="5" t="n"/>
      <c r="Y13" s="11">
        <f>IF(W13="","",IFERROR(VLOOKUP(W13,'Tarifs ingrédients'!$A$2:$E$101,5,FALSE),0))</f>
        <v/>
      </c>
      <c r="Z13" s="11">
        <f>IF(OR(W13="",X13=""),"",IFERROR(X13*Y13/1000,0))</f>
        <v/>
      </c>
      <c r="AA13" s="2" t="n"/>
      <c r="AB13" s="5" t="n"/>
      <c r="AC13" s="11">
        <f>IF(AA13="","",IFERROR(VLOOKUP(AA13,'Tarifs ingrédients'!$A$2:$E$101,5,FALSE),0))</f>
        <v/>
      </c>
      <c r="AD13" s="11">
        <f>IF(OR(AA13="",AB13=""),"",IFERROR(AB13*AC13/1000,0))</f>
        <v/>
      </c>
      <c r="AE13" s="11">
        <f>IF(COUNTA(G13,K13,O13,S13,W13,AA13)=0,"",SUM(J13,N13,R13,V13,Z13,AD13))</f>
        <v/>
      </c>
      <c r="AF13" s="11">
        <f>IF(OR(AE13="",E13=""),"",IFERROR(AE13/E13,0))</f>
        <v/>
      </c>
      <c r="AG13" s="7" t="n"/>
      <c r="AH13" s="11">
        <f>IF(AE13="","",AE13*(1+AG13))</f>
        <v/>
      </c>
      <c r="AI13" s="8" t="n"/>
      <c r="AJ13" s="7" t="n"/>
      <c r="AK13" s="11">
        <f>IF(OR(AI13="",AJ13=""),"",AI13*(1+AJ13))</f>
        <v/>
      </c>
      <c r="AL13" s="11">
        <f>IF(OR(AI13="",AH13=""),"",AI13-AH13)</f>
        <v/>
      </c>
      <c r="AM13" s="12">
        <f>IF(OR(AL13="",AI13=""),"",IFERROR(AL13/AI13,0))</f>
        <v/>
      </c>
      <c r="AN13" s="13">
        <f>IF(AM13="","",IF(AM13&lt;0.65,"À revoir","Rentable"))</f>
        <v/>
      </c>
      <c r="AO13" s="2" t="n"/>
      <c r="AP13" s="2" t="n"/>
    </row>
    <row r="14">
      <c r="A14" s="2" t="n"/>
      <c r="B14" s="2" t="n"/>
      <c r="C14" s="2" t="n"/>
      <c r="D14" s="3" t="n"/>
      <c r="E14" s="4" t="n"/>
      <c r="F14" s="4" t="n"/>
      <c r="G14" s="2" t="n"/>
      <c r="H14" s="5" t="n"/>
      <c r="I14" s="6">
        <f>IF(G14="","",IFERROR(VLOOKUP(G14,'Tarifs ingrédients'!$A$2:$E$101,5,FALSE),0))</f>
        <v/>
      </c>
      <c r="J14" s="6">
        <f>IF(OR(G14="",H14=""),"",IFERROR(H14*I14/1000,0))</f>
        <v/>
      </c>
      <c r="K14" s="2" t="n"/>
      <c r="L14" s="5" t="n"/>
      <c r="M14" s="6">
        <f>IF(K14="","",IFERROR(VLOOKUP(K14,'Tarifs ingrédients'!$A$2:$E$101,5,FALSE),0))</f>
        <v/>
      </c>
      <c r="N14" s="6">
        <f>IF(OR(K14="",L14=""),"",IFERROR(L14*M14/1000,0))</f>
        <v/>
      </c>
      <c r="O14" s="2" t="n"/>
      <c r="P14" s="5" t="n"/>
      <c r="Q14" s="6">
        <f>IF(O14="","",IFERROR(VLOOKUP(O14,'Tarifs ingrédients'!$A$2:$E$101,5,FALSE),0))</f>
        <v/>
      </c>
      <c r="R14" s="6">
        <f>IF(OR(O14="",P14=""),"",IFERROR(P14*Q14/1000,0))</f>
        <v/>
      </c>
      <c r="S14" s="2" t="n"/>
      <c r="T14" s="5" t="n"/>
      <c r="U14" s="6">
        <f>IF(S14="","",IFERROR(VLOOKUP(S14,'Tarifs ingrédients'!$A$2:$E$101,5,FALSE),0))</f>
        <v/>
      </c>
      <c r="V14" s="6">
        <f>IF(OR(S14="",T14=""),"",IFERROR(T14*U14/1000,0))</f>
        <v/>
      </c>
      <c r="W14" s="2" t="n"/>
      <c r="X14" s="5" t="n"/>
      <c r="Y14" s="6">
        <f>IF(W14="","",IFERROR(VLOOKUP(W14,'Tarifs ingrédients'!$A$2:$E$101,5,FALSE),0))</f>
        <v/>
      </c>
      <c r="Z14" s="6">
        <f>IF(OR(W14="",X14=""),"",IFERROR(X14*Y14/1000,0))</f>
        <v/>
      </c>
      <c r="AA14" s="2" t="n"/>
      <c r="AB14" s="5" t="n"/>
      <c r="AC14" s="6">
        <f>IF(AA14="","",IFERROR(VLOOKUP(AA14,'Tarifs ingrédients'!$A$2:$E$101,5,FALSE),0))</f>
        <v/>
      </c>
      <c r="AD14" s="6">
        <f>IF(OR(AA14="",AB14=""),"",IFERROR(AB14*AC14/1000,0))</f>
        <v/>
      </c>
      <c r="AE14" s="6">
        <f>IF(COUNTA(G14,K14,O14,S14,W14,AA14)=0,"",SUM(J14,N14,R14,V14,Z14,AD14))</f>
        <v/>
      </c>
      <c r="AF14" s="6">
        <f>IF(OR(AE14="",E14=""),"",IFERROR(AE14/E14,0))</f>
        <v/>
      </c>
      <c r="AG14" s="7" t="n"/>
      <c r="AH14" s="6">
        <f>IF(AE14="","",AE14*(1+AG14))</f>
        <v/>
      </c>
      <c r="AI14" s="8" t="n"/>
      <c r="AJ14" s="7" t="n"/>
      <c r="AK14" s="6">
        <f>IF(OR(AI14="",AJ14=""),"",AI14*(1+AJ14))</f>
        <v/>
      </c>
      <c r="AL14" s="6">
        <f>IF(OR(AI14="",AH14=""),"",AI14-AH14)</f>
        <v/>
      </c>
      <c r="AM14" s="9">
        <f>IF(OR(AL14="",AI14=""),"",IFERROR(AL14/AI14,0))</f>
        <v/>
      </c>
      <c r="AN14" s="10">
        <f>IF(AM14="","",IF(AM14&lt;0.65,"À revoir","Rentable"))</f>
        <v/>
      </c>
      <c r="AO14" s="2" t="n"/>
      <c r="AP14" s="2" t="n"/>
    </row>
    <row r="15">
      <c r="A15" s="2" t="n"/>
      <c r="B15" s="2" t="n"/>
      <c r="C15" s="2" t="n"/>
      <c r="D15" s="3" t="n"/>
      <c r="E15" s="4" t="n"/>
      <c r="F15" s="4" t="n"/>
      <c r="G15" s="2" t="n"/>
      <c r="H15" s="5" t="n"/>
      <c r="I15" s="11">
        <f>IF(G15="","",IFERROR(VLOOKUP(G15,'Tarifs ingrédients'!$A$2:$E$101,5,FALSE),0))</f>
        <v/>
      </c>
      <c r="J15" s="11">
        <f>IF(OR(G15="",H15=""),"",IFERROR(H15*I15/1000,0))</f>
        <v/>
      </c>
      <c r="K15" s="2" t="n"/>
      <c r="L15" s="5" t="n"/>
      <c r="M15" s="11">
        <f>IF(K15="","",IFERROR(VLOOKUP(K15,'Tarifs ingrédients'!$A$2:$E$101,5,FALSE),0))</f>
        <v/>
      </c>
      <c r="N15" s="11">
        <f>IF(OR(K15="",L15=""),"",IFERROR(L15*M15/1000,0))</f>
        <v/>
      </c>
      <c r="O15" s="2" t="n"/>
      <c r="P15" s="5" t="n"/>
      <c r="Q15" s="11">
        <f>IF(O15="","",IFERROR(VLOOKUP(O15,'Tarifs ingrédients'!$A$2:$E$101,5,FALSE),0))</f>
        <v/>
      </c>
      <c r="R15" s="11">
        <f>IF(OR(O15="",P15=""),"",IFERROR(P15*Q15/1000,0))</f>
        <v/>
      </c>
      <c r="S15" s="2" t="n"/>
      <c r="T15" s="5" t="n"/>
      <c r="U15" s="11">
        <f>IF(S15="","",IFERROR(VLOOKUP(S15,'Tarifs ingrédients'!$A$2:$E$101,5,FALSE),0))</f>
        <v/>
      </c>
      <c r="V15" s="11">
        <f>IF(OR(S15="",T15=""),"",IFERROR(T15*U15/1000,0))</f>
        <v/>
      </c>
      <c r="W15" s="2" t="n"/>
      <c r="X15" s="5" t="n"/>
      <c r="Y15" s="11">
        <f>IF(W15="","",IFERROR(VLOOKUP(W15,'Tarifs ingrédients'!$A$2:$E$101,5,FALSE),0))</f>
        <v/>
      </c>
      <c r="Z15" s="11">
        <f>IF(OR(W15="",X15=""),"",IFERROR(X15*Y15/1000,0))</f>
        <v/>
      </c>
      <c r="AA15" s="2" t="n"/>
      <c r="AB15" s="5" t="n"/>
      <c r="AC15" s="11">
        <f>IF(AA15="","",IFERROR(VLOOKUP(AA15,'Tarifs ingrédients'!$A$2:$E$101,5,FALSE),0))</f>
        <v/>
      </c>
      <c r="AD15" s="11">
        <f>IF(OR(AA15="",AB15=""),"",IFERROR(AB15*AC15/1000,0))</f>
        <v/>
      </c>
      <c r="AE15" s="11">
        <f>IF(COUNTA(G15,K15,O15,S15,W15,AA15)=0,"",SUM(J15,N15,R15,V15,Z15,AD15))</f>
        <v/>
      </c>
      <c r="AF15" s="11">
        <f>IF(OR(AE15="",E15=""),"",IFERROR(AE15/E15,0))</f>
        <v/>
      </c>
      <c r="AG15" s="7" t="n"/>
      <c r="AH15" s="11">
        <f>IF(AE15="","",AE15*(1+AG15))</f>
        <v/>
      </c>
      <c r="AI15" s="8" t="n"/>
      <c r="AJ15" s="7" t="n"/>
      <c r="AK15" s="11">
        <f>IF(OR(AI15="",AJ15=""),"",AI15*(1+AJ15))</f>
        <v/>
      </c>
      <c r="AL15" s="11">
        <f>IF(OR(AI15="",AH15=""),"",AI15-AH15)</f>
        <v/>
      </c>
      <c r="AM15" s="12">
        <f>IF(OR(AL15="",AI15=""),"",IFERROR(AL15/AI15,0))</f>
        <v/>
      </c>
      <c r="AN15" s="13">
        <f>IF(AM15="","",IF(AM15&lt;0.65,"À revoir","Rentable"))</f>
        <v/>
      </c>
      <c r="AO15" s="2" t="n"/>
      <c r="AP15" s="2" t="n"/>
    </row>
    <row r="16">
      <c r="A16" s="2" t="n"/>
      <c r="B16" s="2" t="n"/>
      <c r="C16" s="2" t="n"/>
      <c r="D16" s="3" t="n"/>
      <c r="E16" s="4" t="n"/>
      <c r="F16" s="4" t="n"/>
      <c r="G16" s="2" t="n"/>
      <c r="H16" s="5" t="n"/>
      <c r="I16" s="6">
        <f>IF(G16="","",IFERROR(VLOOKUP(G16,'Tarifs ingrédients'!$A$2:$E$101,5,FALSE),0))</f>
        <v/>
      </c>
      <c r="J16" s="6">
        <f>IF(OR(G16="",H16=""),"",IFERROR(H16*I16/1000,0))</f>
        <v/>
      </c>
      <c r="K16" s="2" t="n"/>
      <c r="L16" s="5" t="n"/>
      <c r="M16" s="6">
        <f>IF(K16="","",IFERROR(VLOOKUP(K16,'Tarifs ingrédients'!$A$2:$E$101,5,FALSE),0))</f>
        <v/>
      </c>
      <c r="N16" s="6">
        <f>IF(OR(K16="",L16=""),"",IFERROR(L16*M16/1000,0))</f>
        <v/>
      </c>
      <c r="O16" s="2" t="n"/>
      <c r="P16" s="5" t="n"/>
      <c r="Q16" s="6">
        <f>IF(O16="","",IFERROR(VLOOKUP(O16,'Tarifs ingrédients'!$A$2:$E$101,5,FALSE),0))</f>
        <v/>
      </c>
      <c r="R16" s="6">
        <f>IF(OR(O16="",P16=""),"",IFERROR(P16*Q16/1000,0))</f>
        <v/>
      </c>
      <c r="S16" s="2" t="n"/>
      <c r="T16" s="5" t="n"/>
      <c r="U16" s="6">
        <f>IF(S16="","",IFERROR(VLOOKUP(S16,'Tarifs ingrédients'!$A$2:$E$101,5,FALSE),0))</f>
        <v/>
      </c>
      <c r="V16" s="6">
        <f>IF(OR(S16="",T16=""),"",IFERROR(T16*U16/1000,0))</f>
        <v/>
      </c>
      <c r="W16" s="2" t="n"/>
      <c r="X16" s="5" t="n"/>
      <c r="Y16" s="6">
        <f>IF(W16="","",IFERROR(VLOOKUP(W16,'Tarifs ingrédients'!$A$2:$E$101,5,FALSE),0))</f>
        <v/>
      </c>
      <c r="Z16" s="6">
        <f>IF(OR(W16="",X16=""),"",IFERROR(X16*Y16/1000,0))</f>
        <v/>
      </c>
      <c r="AA16" s="2" t="n"/>
      <c r="AB16" s="5" t="n"/>
      <c r="AC16" s="6">
        <f>IF(AA16="","",IFERROR(VLOOKUP(AA16,'Tarifs ingrédients'!$A$2:$E$101,5,FALSE),0))</f>
        <v/>
      </c>
      <c r="AD16" s="6">
        <f>IF(OR(AA16="",AB16=""),"",IFERROR(AB16*AC16/1000,0))</f>
        <v/>
      </c>
      <c r="AE16" s="6">
        <f>IF(COUNTA(G16,K16,O16,S16,W16,AA16)=0,"",SUM(J16,N16,R16,V16,Z16,AD16))</f>
        <v/>
      </c>
      <c r="AF16" s="6">
        <f>IF(OR(AE16="",E16=""),"",IFERROR(AE16/E16,0))</f>
        <v/>
      </c>
      <c r="AG16" s="7" t="n"/>
      <c r="AH16" s="6">
        <f>IF(AE16="","",AE16*(1+AG16))</f>
        <v/>
      </c>
      <c r="AI16" s="8" t="n"/>
      <c r="AJ16" s="7" t="n"/>
      <c r="AK16" s="6">
        <f>IF(OR(AI16="",AJ16=""),"",AI16*(1+AJ16))</f>
        <v/>
      </c>
      <c r="AL16" s="6">
        <f>IF(OR(AI16="",AH16=""),"",AI16-AH16)</f>
        <v/>
      </c>
      <c r="AM16" s="9">
        <f>IF(OR(AL16="",AI16=""),"",IFERROR(AL16/AI16,0))</f>
        <v/>
      </c>
      <c r="AN16" s="10">
        <f>IF(AM16="","",IF(AM16&lt;0.65,"À revoir","Rentable"))</f>
        <v/>
      </c>
      <c r="AO16" s="2" t="n"/>
      <c r="AP16" s="2" t="n"/>
    </row>
    <row r="17">
      <c r="A17" s="2" t="n"/>
      <c r="B17" s="2" t="n"/>
      <c r="C17" s="2" t="n"/>
      <c r="D17" s="3" t="n"/>
      <c r="E17" s="4" t="n"/>
      <c r="F17" s="4" t="n"/>
      <c r="G17" s="2" t="n"/>
      <c r="H17" s="5" t="n"/>
      <c r="I17" s="11">
        <f>IF(G17="","",IFERROR(VLOOKUP(G17,'Tarifs ingrédients'!$A$2:$E$101,5,FALSE),0))</f>
        <v/>
      </c>
      <c r="J17" s="11">
        <f>IF(OR(G17="",H17=""),"",IFERROR(H17*I17/1000,0))</f>
        <v/>
      </c>
      <c r="K17" s="2" t="n"/>
      <c r="L17" s="5" t="n"/>
      <c r="M17" s="11">
        <f>IF(K17="","",IFERROR(VLOOKUP(K17,'Tarifs ingrédients'!$A$2:$E$101,5,FALSE),0))</f>
        <v/>
      </c>
      <c r="N17" s="11">
        <f>IF(OR(K17="",L17=""),"",IFERROR(L17*M17/1000,0))</f>
        <v/>
      </c>
      <c r="O17" s="2" t="n"/>
      <c r="P17" s="5" t="n"/>
      <c r="Q17" s="11">
        <f>IF(O17="","",IFERROR(VLOOKUP(O17,'Tarifs ingrédients'!$A$2:$E$101,5,FALSE),0))</f>
        <v/>
      </c>
      <c r="R17" s="11">
        <f>IF(OR(O17="",P17=""),"",IFERROR(P17*Q17/1000,0))</f>
        <v/>
      </c>
      <c r="S17" s="2" t="n"/>
      <c r="T17" s="5" t="n"/>
      <c r="U17" s="11">
        <f>IF(S17="","",IFERROR(VLOOKUP(S17,'Tarifs ingrédients'!$A$2:$E$101,5,FALSE),0))</f>
        <v/>
      </c>
      <c r="V17" s="11">
        <f>IF(OR(S17="",T17=""),"",IFERROR(T17*U17/1000,0))</f>
        <v/>
      </c>
      <c r="W17" s="2" t="n"/>
      <c r="X17" s="5" t="n"/>
      <c r="Y17" s="11">
        <f>IF(W17="","",IFERROR(VLOOKUP(W17,'Tarifs ingrédients'!$A$2:$E$101,5,FALSE),0))</f>
        <v/>
      </c>
      <c r="Z17" s="11">
        <f>IF(OR(W17="",X17=""),"",IFERROR(X17*Y17/1000,0))</f>
        <v/>
      </c>
      <c r="AA17" s="2" t="n"/>
      <c r="AB17" s="5" t="n"/>
      <c r="AC17" s="11">
        <f>IF(AA17="","",IFERROR(VLOOKUP(AA17,'Tarifs ingrédients'!$A$2:$E$101,5,FALSE),0))</f>
        <v/>
      </c>
      <c r="AD17" s="11">
        <f>IF(OR(AA17="",AB17=""),"",IFERROR(AB17*AC17/1000,0))</f>
        <v/>
      </c>
      <c r="AE17" s="11">
        <f>IF(COUNTA(G17,K17,O17,S17,W17,AA17)=0,"",SUM(J17,N17,R17,V17,Z17,AD17))</f>
        <v/>
      </c>
      <c r="AF17" s="11">
        <f>IF(OR(AE17="",E17=""),"",IFERROR(AE17/E17,0))</f>
        <v/>
      </c>
      <c r="AG17" s="7" t="n"/>
      <c r="AH17" s="11">
        <f>IF(AE17="","",AE17*(1+AG17))</f>
        <v/>
      </c>
      <c r="AI17" s="8" t="n"/>
      <c r="AJ17" s="7" t="n"/>
      <c r="AK17" s="11">
        <f>IF(OR(AI17="",AJ17=""),"",AI17*(1+AJ17))</f>
        <v/>
      </c>
      <c r="AL17" s="11">
        <f>IF(OR(AI17="",AH17=""),"",AI17-AH17)</f>
        <v/>
      </c>
      <c r="AM17" s="12">
        <f>IF(OR(AL17="",AI17=""),"",IFERROR(AL17/AI17,0))</f>
        <v/>
      </c>
      <c r="AN17" s="13">
        <f>IF(AM17="","",IF(AM17&lt;0.65,"À revoir","Rentable"))</f>
        <v/>
      </c>
      <c r="AO17" s="2" t="n"/>
      <c r="AP17" s="2" t="n"/>
    </row>
    <row r="18">
      <c r="A18" s="2" t="n"/>
      <c r="B18" s="2" t="n"/>
      <c r="C18" s="2" t="n"/>
      <c r="D18" s="3" t="n"/>
      <c r="E18" s="4" t="n"/>
      <c r="F18" s="4" t="n"/>
      <c r="G18" s="2" t="n"/>
      <c r="H18" s="5" t="n"/>
      <c r="I18" s="6">
        <f>IF(G18="","",IFERROR(VLOOKUP(G18,'Tarifs ingrédients'!$A$2:$E$101,5,FALSE),0))</f>
        <v/>
      </c>
      <c r="J18" s="6">
        <f>IF(OR(G18="",H18=""),"",IFERROR(H18*I18/1000,0))</f>
        <v/>
      </c>
      <c r="K18" s="2" t="n"/>
      <c r="L18" s="5" t="n"/>
      <c r="M18" s="6">
        <f>IF(K18="","",IFERROR(VLOOKUP(K18,'Tarifs ingrédients'!$A$2:$E$101,5,FALSE),0))</f>
        <v/>
      </c>
      <c r="N18" s="6">
        <f>IF(OR(K18="",L18=""),"",IFERROR(L18*M18/1000,0))</f>
        <v/>
      </c>
      <c r="O18" s="2" t="n"/>
      <c r="P18" s="5" t="n"/>
      <c r="Q18" s="6">
        <f>IF(O18="","",IFERROR(VLOOKUP(O18,'Tarifs ingrédients'!$A$2:$E$101,5,FALSE),0))</f>
        <v/>
      </c>
      <c r="R18" s="6">
        <f>IF(OR(O18="",P18=""),"",IFERROR(P18*Q18/1000,0))</f>
        <v/>
      </c>
      <c r="S18" s="2" t="n"/>
      <c r="T18" s="5" t="n"/>
      <c r="U18" s="6">
        <f>IF(S18="","",IFERROR(VLOOKUP(S18,'Tarifs ingrédients'!$A$2:$E$101,5,FALSE),0))</f>
        <v/>
      </c>
      <c r="V18" s="6">
        <f>IF(OR(S18="",T18=""),"",IFERROR(T18*U18/1000,0))</f>
        <v/>
      </c>
      <c r="W18" s="2" t="n"/>
      <c r="X18" s="5" t="n"/>
      <c r="Y18" s="6">
        <f>IF(W18="","",IFERROR(VLOOKUP(W18,'Tarifs ingrédients'!$A$2:$E$101,5,FALSE),0))</f>
        <v/>
      </c>
      <c r="Z18" s="6">
        <f>IF(OR(W18="",X18=""),"",IFERROR(X18*Y18/1000,0))</f>
        <v/>
      </c>
      <c r="AA18" s="2" t="n"/>
      <c r="AB18" s="5" t="n"/>
      <c r="AC18" s="6">
        <f>IF(AA18="","",IFERROR(VLOOKUP(AA18,'Tarifs ingrédients'!$A$2:$E$101,5,FALSE),0))</f>
        <v/>
      </c>
      <c r="AD18" s="6">
        <f>IF(OR(AA18="",AB18=""),"",IFERROR(AB18*AC18/1000,0))</f>
        <v/>
      </c>
      <c r="AE18" s="6">
        <f>IF(COUNTA(G18,K18,O18,S18,W18,AA18)=0,"",SUM(J18,N18,R18,V18,Z18,AD18))</f>
        <v/>
      </c>
      <c r="AF18" s="6">
        <f>IF(OR(AE18="",E18=""),"",IFERROR(AE18/E18,0))</f>
        <v/>
      </c>
      <c r="AG18" s="7" t="n"/>
      <c r="AH18" s="6">
        <f>IF(AE18="","",AE18*(1+AG18))</f>
        <v/>
      </c>
      <c r="AI18" s="8" t="n"/>
      <c r="AJ18" s="7" t="n"/>
      <c r="AK18" s="6">
        <f>IF(OR(AI18="",AJ18=""),"",AI18*(1+AJ18))</f>
        <v/>
      </c>
      <c r="AL18" s="6">
        <f>IF(OR(AI18="",AH18=""),"",AI18-AH18)</f>
        <v/>
      </c>
      <c r="AM18" s="9">
        <f>IF(OR(AL18="",AI18=""),"",IFERROR(AL18/AI18,0))</f>
        <v/>
      </c>
      <c r="AN18" s="10">
        <f>IF(AM18="","",IF(AM18&lt;0.65,"À revoir","Rentable"))</f>
        <v/>
      </c>
      <c r="AO18" s="2" t="n"/>
      <c r="AP18" s="2" t="n"/>
    </row>
    <row r="19">
      <c r="A19" s="2" t="n"/>
      <c r="B19" s="2" t="n"/>
      <c r="C19" s="2" t="n"/>
      <c r="D19" s="3" t="n"/>
      <c r="E19" s="4" t="n"/>
      <c r="F19" s="4" t="n"/>
      <c r="G19" s="2" t="n"/>
      <c r="H19" s="5" t="n"/>
      <c r="I19" s="11">
        <f>IF(G19="","",IFERROR(VLOOKUP(G19,'Tarifs ingrédients'!$A$2:$E$101,5,FALSE),0))</f>
        <v/>
      </c>
      <c r="J19" s="11">
        <f>IF(OR(G19="",H19=""),"",IFERROR(H19*I19/1000,0))</f>
        <v/>
      </c>
      <c r="K19" s="2" t="n"/>
      <c r="L19" s="5" t="n"/>
      <c r="M19" s="11">
        <f>IF(K19="","",IFERROR(VLOOKUP(K19,'Tarifs ingrédients'!$A$2:$E$101,5,FALSE),0))</f>
        <v/>
      </c>
      <c r="N19" s="11">
        <f>IF(OR(K19="",L19=""),"",IFERROR(L19*M19/1000,0))</f>
        <v/>
      </c>
      <c r="O19" s="2" t="n"/>
      <c r="P19" s="5" t="n"/>
      <c r="Q19" s="11">
        <f>IF(O19="","",IFERROR(VLOOKUP(O19,'Tarifs ingrédients'!$A$2:$E$101,5,FALSE),0))</f>
        <v/>
      </c>
      <c r="R19" s="11">
        <f>IF(OR(O19="",P19=""),"",IFERROR(P19*Q19/1000,0))</f>
        <v/>
      </c>
      <c r="S19" s="2" t="n"/>
      <c r="T19" s="5" t="n"/>
      <c r="U19" s="11">
        <f>IF(S19="","",IFERROR(VLOOKUP(S19,'Tarifs ingrédients'!$A$2:$E$101,5,FALSE),0))</f>
        <v/>
      </c>
      <c r="V19" s="11">
        <f>IF(OR(S19="",T19=""),"",IFERROR(T19*U19/1000,0))</f>
        <v/>
      </c>
      <c r="W19" s="2" t="n"/>
      <c r="X19" s="5" t="n"/>
      <c r="Y19" s="11">
        <f>IF(W19="","",IFERROR(VLOOKUP(W19,'Tarifs ingrédients'!$A$2:$E$101,5,FALSE),0))</f>
        <v/>
      </c>
      <c r="Z19" s="11">
        <f>IF(OR(W19="",X19=""),"",IFERROR(X19*Y19/1000,0))</f>
        <v/>
      </c>
      <c r="AA19" s="2" t="n"/>
      <c r="AB19" s="5" t="n"/>
      <c r="AC19" s="11">
        <f>IF(AA19="","",IFERROR(VLOOKUP(AA19,'Tarifs ingrédients'!$A$2:$E$101,5,FALSE),0))</f>
        <v/>
      </c>
      <c r="AD19" s="11">
        <f>IF(OR(AA19="",AB19=""),"",IFERROR(AB19*AC19/1000,0))</f>
        <v/>
      </c>
      <c r="AE19" s="11">
        <f>IF(COUNTA(G19,K19,O19,S19,W19,AA19)=0,"",SUM(J19,N19,R19,V19,Z19,AD19))</f>
        <v/>
      </c>
      <c r="AF19" s="11">
        <f>IF(OR(AE19="",E19=""),"",IFERROR(AE19/E19,0))</f>
        <v/>
      </c>
      <c r="AG19" s="7" t="n"/>
      <c r="AH19" s="11">
        <f>IF(AE19="","",AE19*(1+AG19))</f>
        <v/>
      </c>
      <c r="AI19" s="8" t="n"/>
      <c r="AJ19" s="7" t="n"/>
      <c r="AK19" s="11">
        <f>IF(OR(AI19="",AJ19=""),"",AI19*(1+AJ19))</f>
        <v/>
      </c>
      <c r="AL19" s="11">
        <f>IF(OR(AI19="",AH19=""),"",AI19-AH19)</f>
        <v/>
      </c>
      <c r="AM19" s="12">
        <f>IF(OR(AL19="",AI19=""),"",IFERROR(AL19/AI19,0))</f>
        <v/>
      </c>
      <c r="AN19" s="13">
        <f>IF(AM19="","",IF(AM19&lt;0.65,"À revoir","Rentable"))</f>
        <v/>
      </c>
      <c r="AO19" s="2" t="n"/>
      <c r="AP19" s="2" t="n"/>
    </row>
    <row r="20">
      <c r="A20" s="2" t="n"/>
      <c r="B20" s="2" t="n"/>
      <c r="C20" s="2" t="n"/>
      <c r="D20" s="3" t="n"/>
      <c r="E20" s="4" t="n"/>
      <c r="F20" s="4" t="n"/>
      <c r="G20" s="2" t="n"/>
      <c r="H20" s="5" t="n"/>
      <c r="I20" s="6">
        <f>IF(G20="","",IFERROR(VLOOKUP(G20,'Tarifs ingrédients'!$A$2:$E$101,5,FALSE),0))</f>
        <v/>
      </c>
      <c r="J20" s="6">
        <f>IF(OR(G20="",H20=""),"",IFERROR(H20*I20/1000,0))</f>
        <v/>
      </c>
      <c r="K20" s="2" t="n"/>
      <c r="L20" s="5" t="n"/>
      <c r="M20" s="6">
        <f>IF(K20="","",IFERROR(VLOOKUP(K20,'Tarifs ingrédients'!$A$2:$E$101,5,FALSE),0))</f>
        <v/>
      </c>
      <c r="N20" s="6">
        <f>IF(OR(K20="",L20=""),"",IFERROR(L20*M20/1000,0))</f>
        <v/>
      </c>
      <c r="O20" s="2" t="n"/>
      <c r="P20" s="5" t="n"/>
      <c r="Q20" s="6">
        <f>IF(O20="","",IFERROR(VLOOKUP(O20,'Tarifs ingrédients'!$A$2:$E$101,5,FALSE),0))</f>
        <v/>
      </c>
      <c r="R20" s="6">
        <f>IF(OR(O20="",P20=""),"",IFERROR(P20*Q20/1000,0))</f>
        <v/>
      </c>
      <c r="S20" s="2" t="n"/>
      <c r="T20" s="5" t="n"/>
      <c r="U20" s="6">
        <f>IF(S20="","",IFERROR(VLOOKUP(S20,'Tarifs ingrédients'!$A$2:$E$101,5,FALSE),0))</f>
        <v/>
      </c>
      <c r="V20" s="6">
        <f>IF(OR(S20="",T20=""),"",IFERROR(T20*U20/1000,0))</f>
        <v/>
      </c>
      <c r="W20" s="2" t="n"/>
      <c r="X20" s="5" t="n"/>
      <c r="Y20" s="6">
        <f>IF(W20="","",IFERROR(VLOOKUP(W20,'Tarifs ingrédients'!$A$2:$E$101,5,FALSE),0))</f>
        <v/>
      </c>
      <c r="Z20" s="6">
        <f>IF(OR(W20="",X20=""),"",IFERROR(X20*Y20/1000,0))</f>
        <v/>
      </c>
      <c r="AA20" s="2" t="n"/>
      <c r="AB20" s="5" t="n"/>
      <c r="AC20" s="6">
        <f>IF(AA20="","",IFERROR(VLOOKUP(AA20,'Tarifs ingrédients'!$A$2:$E$101,5,FALSE),0))</f>
        <v/>
      </c>
      <c r="AD20" s="6">
        <f>IF(OR(AA20="",AB20=""),"",IFERROR(AB20*AC20/1000,0))</f>
        <v/>
      </c>
      <c r="AE20" s="6">
        <f>IF(COUNTA(G20,K20,O20,S20,W20,AA20)=0,"",SUM(J20,N20,R20,V20,Z20,AD20))</f>
        <v/>
      </c>
      <c r="AF20" s="6">
        <f>IF(OR(AE20="",E20=""),"",IFERROR(AE20/E20,0))</f>
        <v/>
      </c>
      <c r="AG20" s="7" t="n"/>
      <c r="AH20" s="6">
        <f>IF(AE20="","",AE20*(1+AG20))</f>
        <v/>
      </c>
      <c r="AI20" s="8" t="n"/>
      <c r="AJ20" s="7" t="n"/>
      <c r="AK20" s="6">
        <f>IF(OR(AI20="",AJ20=""),"",AI20*(1+AJ20))</f>
        <v/>
      </c>
      <c r="AL20" s="6">
        <f>IF(OR(AI20="",AH20=""),"",AI20-AH20)</f>
        <v/>
      </c>
      <c r="AM20" s="9">
        <f>IF(OR(AL20="",AI20=""),"",IFERROR(AL20/AI20,0))</f>
        <v/>
      </c>
      <c r="AN20" s="10">
        <f>IF(AM20="","",IF(AM20&lt;0.65,"À revoir","Rentable"))</f>
        <v/>
      </c>
      <c r="AO20" s="2" t="n"/>
      <c r="AP20" s="2" t="n"/>
    </row>
    <row r="21">
      <c r="A21" s="2" t="n"/>
      <c r="B21" s="2" t="n"/>
      <c r="C21" s="2" t="n"/>
      <c r="D21" s="3" t="n"/>
      <c r="E21" s="4" t="n"/>
      <c r="F21" s="4" t="n"/>
      <c r="G21" s="2" t="n"/>
      <c r="H21" s="5" t="n"/>
      <c r="I21" s="11">
        <f>IF(G21="","",IFERROR(VLOOKUP(G21,'Tarifs ingrédients'!$A$2:$E$101,5,FALSE),0))</f>
        <v/>
      </c>
      <c r="J21" s="11">
        <f>IF(OR(G21="",H21=""),"",IFERROR(H21*I21/1000,0))</f>
        <v/>
      </c>
      <c r="K21" s="2" t="n"/>
      <c r="L21" s="5" t="n"/>
      <c r="M21" s="11">
        <f>IF(K21="","",IFERROR(VLOOKUP(K21,'Tarifs ingrédients'!$A$2:$E$101,5,FALSE),0))</f>
        <v/>
      </c>
      <c r="N21" s="11">
        <f>IF(OR(K21="",L21=""),"",IFERROR(L21*M21/1000,0))</f>
        <v/>
      </c>
      <c r="O21" s="2" t="n"/>
      <c r="P21" s="5" t="n"/>
      <c r="Q21" s="11">
        <f>IF(O21="","",IFERROR(VLOOKUP(O21,'Tarifs ingrédients'!$A$2:$E$101,5,FALSE),0))</f>
        <v/>
      </c>
      <c r="R21" s="11">
        <f>IF(OR(O21="",P21=""),"",IFERROR(P21*Q21/1000,0))</f>
        <v/>
      </c>
      <c r="S21" s="2" t="n"/>
      <c r="T21" s="5" t="n"/>
      <c r="U21" s="11">
        <f>IF(S21="","",IFERROR(VLOOKUP(S21,'Tarifs ingrédients'!$A$2:$E$101,5,FALSE),0))</f>
        <v/>
      </c>
      <c r="V21" s="11">
        <f>IF(OR(S21="",T21=""),"",IFERROR(T21*U21/1000,0))</f>
        <v/>
      </c>
      <c r="W21" s="2" t="n"/>
      <c r="X21" s="5" t="n"/>
      <c r="Y21" s="11">
        <f>IF(W21="","",IFERROR(VLOOKUP(W21,'Tarifs ingrédients'!$A$2:$E$101,5,FALSE),0))</f>
        <v/>
      </c>
      <c r="Z21" s="11">
        <f>IF(OR(W21="",X21=""),"",IFERROR(X21*Y21/1000,0))</f>
        <v/>
      </c>
      <c r="AA21" s="2" t="n"/>
      <c r="AB21" s="5" t="n"/>
      <c r="AC21" s="11">
        <f>IF(AA21="","",IFERROR(VLOOKUP(AA21,'Tarifs ingrédients'!$A$2:$E$101,5,FALSE),0))</f>
        <v/>
      </c>
      <c r="AD21" s="11">
        <f>IF(OR(AA21="",AB21=""),"",IFERROR(AB21*AC21/1000,0))</f>
        <v/>
      </c>
      <c r="AE21" s="11">
        <f>IF(COUNTA(G21,K21,O21,S21,W21,AA21)=0,"",SUM(J21,N21,R21,V21,Z21,AD21))</f>
        <v/>
      </c>
      <c r="AF21" s="11">
        <f>IF(OR(AE21="",E21=""),"",IFERROR(AE21/E21,0))</f>
        <v/>
      </c>
      <c r="AG21" s="7" t="n"/>
      <c r="AH21" s="11">
        <f>IF(AE21="","",AE21*(1+AG21))</f>
        <v/>
      </c>
      <c r="AI21" s="8" t="n"/>
      <c r="AJ21" s="7" t="n"/>
      <c r="AK21" s="11">
        <f>IF(OR(AI21="",AJ21=""),"",AI21*(1+AJ21))</f>
        <v/>
      </c>
      <c r="AL21" s="11">
        <f>IF(OR(AI21="",AH21=""),"",AI21-AH21)</f>
        <v/>
      </c>
      <c r="AM21" s="12">
        <f>IF(OR(AL21="",AI21=""),"",IFERROR(AL21/AI21,0))</f>
        <v/>
      </c>
      <c r="AN21" s="13">
        <f>IF(AM21="","",IF(AM21&lt;0.65,"À revoir","Rentable"))</f>
        <v/>
      </c>
      <c r="AO21" s="2" t="n"/>
      <c r="AP21" s="2" t="n"/>
    </row>
    <row r="22">
      <c r="A22" s="2" t="n"/>
      <c r="B22" s="2" t="n"/>
      <c r="C22" s="2" t="n"/>
      <c r="D22" s="3" t="n"/>
      <c r="E22" s="4" t="n"/>
      <c r="F22" s="4" t="n"/>
      <c r="G22" s="2" t="n"/>
      <c r="H22" s="5" t="n"/>
      <c r="I22" s="6">
        <f>IF(G22="","",IFERROR(VLOOKUP(G22,'Tarifs ingrédients'!$A$2:$E$101,5,FALSE),0))</f>
        <v/>
      </c>
      <c r="J22" s="6">
        <f>IF(OR(G22="",H22=""),"",IFERROR(H22*I22/1000,0))</f>
        <v/>
      </c>
      <c r="K22" s="2" t="n"/>
      <c r="L22" s="5" t="n"/>
      <c r="M22" s="6">
        <f>IF(K22="","",IFERROR(VLOOKUP(K22,'Tarifs ingrédients'!$A$2:$E$101,5,FALSE),0))</f>
        <v/>
      </c>
      <c r="N22" s="6">
        <f>IF(OR(K22="",L22=""),"",IFERROR(L22*M22/1000,0))</f>
        <v/>
      </c>
      <c r="O22" s="2" t="n"/>
      <c r="P22" s="5" t="n"/>
      <c r="Q22" s="6">
        <f>IF(O22="","",IFERROR(VLOOKUP(O22,'Tarifs ingrédients'!$A$2:$E$101,5,FALSE),0))</f>
        <v/>
      </c>
      <c r="R22" s="6">
        <f>IF(OR(O22="",P22=""),"",IFERROR(P22*Q22/1000,0))</f>
        <v/>
      </c>
      <c r="S22" s="2" t="n"/>
      <c r="T22" s="5" t="n"/>
      <c r="U22" s="6">
        <f>IF(S22="","",IFERROR(VLOOKUP(S22,'Tarifs ingrédients'!$A$2:$E$101,5,FALSE),0))</f>
        <v/>
      </c>
      <c r="V22" s="6">
        <f>IF(OR(S22="",T22=""),"",IFERROR(T22*U22/1000,0))</f>
        <v/>
      </c>
      <c r="W22" s="2" t="n"/>
      <c r="X22" s="5" t="n"/>
      <c r="Y22" s="6">
        <f>IF(W22="","",IFERROR(VLOOKUP(W22,'Tarifs ingrédients'!$A$2:$E$101,5,FALSE),0))</f>
        <v/>
      </c>
      <c r="Z22" s="6">
        <f>IF(OR(W22="",X22=""),"",IFERROR(X22*Y22/1000,0))</f>
        <v/>
      </c>
      <c r="AA22" s="2" t="n"/>
      <c r="AB22" s="5" t="n"/>
      <c r="AC22" s="6">
        <f>IF(AA22="","",IFERROR(VLOOKUP(AA22,'Tarifs ingrédients'!$A$2:$E$101,5,FALSE),0))</f>
        <v/>
      </c>
      <c r="AD22" s="6">
        <f>IF(OR(AA22="",AB22=""),"",IFERROR(AB22*AC22/1000,0))</f>
        <v/>
      </c>
      <c r="AE22" s="6">
        <f>IF(COUNTA(G22,K22,O22,S22,W22,AA22)=0,"",SUM(J22,N22,R22,V22,Z22,AD22))</f>
        <v/>
      </c>
      <c r="AF22" s="6">
        <f>IF(OR(AE22="",E22=""),"",IFERROR(AE22/E22,0))</f>
        <v/>
      </c>
      <c r="AG22" s="7" t="n"/>
      <c r="AH22" s="6">
        <f>IF(AE22="","",AE22*(1+AG22))</f>
        <v/>
      </c>
      <c r="AI22" s="8" t="n"/>
      <c r="AJ22" s="7" t="n"/>
      <c r="AK22" s="6">
        <f>IF(OR(AI22="",AJ22=""),"",AI22*(1+AJ22))</f>
        <v/>
      </c>
      <c r="AL22" s="6">
        <f>IF(OR(AI22="",AH22=""),"",AI22-AH22)</f>
        <v/>
      </c>
      <c r="AM22" s="9">
        <f>IF(OR(AL22="",AI22=""),"",IFERROR(AL22/AI22,0))</f>
        <v/>
      </c>
      <c r="AN22" s="10">
        <f>IF(AM22="","",IF(AM22&lt;0.65,"À revoir","Rentable"))</f>
        <v/>
      </c>
      <c r="AO22" s="2" t="n"/>
      <c r="AP22" s="2" t="n"/>
    </row>
    <row r="23">
      <c r="A23" s="2" t="n"/>
      <c r="B23" s="2" t="n"/>
      <c r="C23" s="2" t="n"/>
      <c r="D23" s="3" t="n"/>
      <c r="E23" s="4" t="n"/>
      <c r="F23" s="4" t="n"/>
      <c r="G23" s="2" t="n"/>
      <c r="H23" s="5" t="n"/>
      <c r="I23" s="11">
        <f>IF(G23="","",IFERROR(VLOOKUP(G23,'Tarifs ingrédients'!$A$2:$E$101,5,FALSE),0))</f>
        <v/>
      </c>
      <c r="J23" s="11">
        <f>IF(OR(G23="",H23=""),"",IFERROR(H23*I23/1000,0))</f>
        <v/>
      </c>
      <c r="K23" s="2" t="n"/>
      <c r="L23" s="5" t="n"/>
      <c r="M23" s="11">
        <f>IF(K23="","",IFERROR(VLOOKUP(K23,'Tarifs ingrédients'!$A$2:$E$101,5,FALSE),0))</f>
        <v/>
      </c>
      <c r="N23" s="11">
        <f>IF(OR(K23="",L23=""),"",IFERROR(L23*M23/1000,0))</f>
        <v/>
      </c>
      <c r="O23" s="2" t="n"/>
      <c r="P23" s="5" t="n"/>
      <c r="Q23" s="11">
        <f>IF(O23="","",IFERROR(VLOOKUP(O23,'Tarifs ingrédients'!$A$2:$E$101,5,FALSE),0))</f>
        <v/>
      </c>
      <c r="R23" s="11">
        <f>IF(OR(O23="",P23=""),"",IFERROR(P23*Q23/1000,0))</f>
        <v/>
      </c>
      <c r="S23" s="2" t="n"/>
      <c r="T23" s="5" t="n"/>
      <c r="U23" s="11">
        <f>IF(S23="","",IFERROR(VLOOKUP(S23,'Tarifs ingrédients'!$A$2:$E$101,5,FALSE),0))</f>
        <v/>
      </c>
      <c r="V23" s="11">
        <f>IF(OR(S23="",T23=""),"",IFERROR(T23*U23/1000,0))</f>
        <v/>
      </c>
      <c r="W23" s="2" t="n"/>
      <c r="X23" s="5" t="n"/>
      <c r="Y23" s="11">
        <f>IF(W23="","",IFERROR(VLOOKUP(W23,'Tarifs ingrédients'!$A$2:$E$101,5,FALSE),0))</f>
        <v/>
      </c>
      <c r="Z23" s="11">
        <f>IF(OR(W23="",X23=""),"",IFERROR(X23*Y23/1000,0))</f>
        <v/>
      </c>
      <c r="AA23" s="2" t="n"/>
      <c r="AB23" s="5" t="n"/>
      <c r="AC23" s="11">
        <f>IF(AA23="","",IFERROR(VLOOKUP(AA23,'Tarifs ingrédients'!$A$2:$E$101,5,FALSE),0))</f>
        <v/>
      </c>
      <c r="AD23" s="11">
        <f>IF(OR(AA23="",AB23=""),"",IFERROR(AB23*AC23/1000,0))</f>
        <v/>
      </c>
      <c r="AE23" s="11">
        <f>IF(COUNTA(G23,K23,O23,S23,W23,AA23)=0,"",SUM(J23,N23,R23,V23,Z23,AD23))</f>
        <v/>
      </c>
      <c r="AF23" s="11">
        <f>IF(OR(AE23="",E23=""),"",IFERROR(AE23/E23,0))</f>
        <v/>
      </c>
      <c r="AG23" s="7" t="n"/>
      <c r="AH23" s="11">
        <f>IF(AE23="","",AE23*(1+AG23))</f>
        <v/>
      </c>
      <c r="AI23" s="8" t="n"/>
      <c r="AJ23" s="7" t="n"/>
      <c r="AK23" s="11">
        <f>IF(OR(AI23="",AJ23=""),"",AI23*(1+AJ23))</f>
        <v/>
      </c>
      <c r="AL23" s="11">
        <f>IF(OR(AI23="",AH23=""),"",AI23-AH23)</f>
        <v/>
      </c>
      <c r="AM23" s="12">
        <f>IF(OR(AL23="",AI23=""),"",IFERROR(AL23/AI23,0))</f>
        <v/>
      </c>
      <c r="AN23" s="13">
        <f>IF(AM23="","",IF(AM23&lt;0.65,"À revoir","Rentable"))</f>
        <v/>
      </c>
      <c r="AO23" s="2" t="n"/>
      <c r="AP23" s="2" t="n"/>
    </row>
    <row r="24">
      <c r="A24" s="2" t="n"/>
      <c r="B24" s="2" t="n"/>
      <c r="C24" s="2" t="n"/>
      <c r="D24" s="3" t="n"/>
      <c r="E24" s="4" t="n"/>
      <c r="F24" s="4" t="n"/>
      <c r="G24" s="2" t="n"/>
      <c r="H24" s="5" t="n"/>
      <c r="I24" s="6">
        <f>IF(G24="","",IFERROR(VLOOKUP(G24,'Tarifs ingrédients'!$A$2:$E$101,5,FALSE),0))</f>
        <v/>
      </c>
      <c r="J24" s="6">
        <f>IF(OR(G24="",H24=""),"",IFERROR(H24*I24/1000,0))</f>
        <v/>
      </c>
      <c r="K24" s="2" t="n"/>
      <c r="L24" s="5" t="n"/>
      <c r="M24" s="6">
        <f>IF(K24="","",IFERROR(VLOOKUP(K24,'Tarifs ingrédients'!$A$2:$E$101,5,FALSE),0))</f>
        <v/>
      </c>
      <c r="N24" s="6">
        <f>IF(OR(K24="",L24=""),"",IFERROR(L24*M24/1000,0))</f>
        <v/>
      </c>
      <c r="O24" s="2" t="n"/>
      <c r="P24" s="5" t="n"/>
      <c r="Q24" s="6">
        <f>IF(O24="","",IFERROR(VLOOKUP(O24,'Tarifs ingrédients'!$A$2:$E$101,5,FALSE),0))</f>
        <v/>
      </c>
      <c r="R24" s="6">
        <f>IF(OR(O24="",P24=""),"",IFERROR(P24*Q24/1000,0))</f>
        <v/>
      </c>
      <c r="S24" s="2" t="n"/>
      <c r="T24" s="5" t="n"/>
      <c r="U24" s="6">
        <f>IF(S24="","",IFERROR(VLOOKUP(S24,'Tarifs ingrédients'!$A$2:$E$101,5,FALSE),0))</f>
        <v/>
      </c>
      <c r="V24" s="6">
        <f>IF(OR(S24="",T24=""),"",IFERROR(T24*U24/1000,0))</f>
        <v/>
      </c>
      <c r="W24" s="2" t="n"/>
      <c r="X24" s="5" t="n"/>
      <c r="Y24" s="6">
        <f>IF(W24="","",IFERROR(VLOOKUP(W24,'Tarifs ingrédients'!$A$2:$E$101,5,FALSE),0))</f>
        <v/>
      </c>
      <c r="Z24" s="6">
        <f>IF(OR(W24="",X24=""),"",IFERROR(X24*Y24/1000,0))</f>
        <v/>
      </c>
      <c r="AA24" s="2" t="n"/>
      <c r="AB24" s="5" t="n"/>
      <c r="AC24" s="6">
        <f>IF(AA24="","",IFERROR(VLOOKUP(AA24,'Tarifs ingrédients'!$A$2:$E$101,5,FALSE),0))</f>
        <v/>
      </c>
      <c r="AD24" s="6">
        <f>IF(OR(AA24="",AB24=""),"",IFERROR(AB24*AC24/1000,0))</f>
        <v/>
      </c>
      <c r="AE24" s="6">
        <f>IF(COUNTA(G24,K24,O24,S24,W24,AA24)=0,"",SUM(J24,N24,R24,V24,Z24,AD24))</f>
        <v/>
      </c>
      <c r="AF24" s="6">
        <f>IF(OR(AE24="",E24=""),"",IFERROR(AE24/E24,0))</f>
        <v/>
      </c>
      <c r="AG24" s="7" t="n"/>
      <c r="AH24" s="6">
        <f>IF(AE24="","",AE24*(1+AG24))</f>
        <v/>
      </c>
      <c r="AI24" s="8" t="n"/>
      <c r="AJ24" s="7" t="n"/>
      <c r="AK24" s="6">
        <f>IF(OR(AI24="",AJ24=""),"",AI24*(1+AJ24))</f>
        <v/>
      </c>
      <c r="AL24" s="6">
        <f>IF(OR(AI24="",AH24=""),"",AI24-AH24)</f>
        <v/>
      </c>
      <c r="AM24" s="9">
        <f>IF(OR(AL24="",AI24=""),"",IFERROR(AL24/AI24,0))</f>
        <v/>
      </c>
      <c r="AN24" s="10">
        <f>IF(AM24="","",IF(AM24&lt;0.65,"À revoir","Rentable"))</f>
        <v/>
      </c>
      <c r="AO24" s="2" t="n"/>
      <c r="AP24" s="2" t="n"/>
    </row>
    <row r="25">
      <c r="A25" s="2" t="n"/>
      <c r="B25" s="2" t="n"/>
      <c r="C25" s="2" t="n"/>
      <c r="D25" s="3" t="n"/>
      <c r="E25" s="4" t="n"/>
      <c r="F25" s="4" t="n"/>
      <c r="G25" s="2" t="n"/>
      <c r="H25" s="5" t="n"/>
      <c r="I25" s="11">
        <f>IF(G25="","",IFERROR(VLOOKUP(G25,'Tarifs ingrédients'!$A$2:$E$101,5,FALSE),0))</f>
        <v/>
      </c>
      <c r="J25" s="11">
        <f>IF(OR(G25="",H25=""),"",IFERROR(H25*I25/1000,0))</f>
        <v/>
      </c>
      <c r="K25" s="2" t="n"/>
      <c r="L25" s="5" t="n"/>
      <c r="M25" s="11">
        <f>IF(K25="","",IFERROR(VLOOKUP(K25,'Tarifs ingrédients'!$A$2:$E$101,5,FALSE),0))</f>
        <v/>
      </c>
      <c r="N25" s="11">
        <f>IF(OR(K25="",L25=""),"",IFERROR(L25*M25/1000,0))</f>
        <v/>
      </c>
      <c r="O25" s="2" t="n"/>
      <c r="P25" s="5" t="n"/>
      <c r="Q25" s="11">
        <f>IF(O25="","",IFERROR(VLOOKUP(O25,'Tarifs ingrédients'!$A$2:$E$101,5,FALSE),0))</f>
        <v/>
      </c>
      <c r="R25" s="11">
        <f>IF(OR(O25="",P25=""),"",IFERROR(P25*Q25/1000,0))</f>
        <v/>
      </c>
      <c r="S25" s="2" t="n"/>
      <c r="T25" s="5" t="n"/>
      <c r="U25" s="11">
        <f>IF(S25="","",IFERROR(VLOOKUP(S25,'Tarifs ingrédients'!$A$2:$E$101,5,FALSE),0))</f>
        <v/>
      </c>
      <c r="V25" s="11">
        <f>IF(OR(S25="",T25=""),"",IFERROR(T25*U25/1000,0))</f>
        <v/>
      </c>
      <c r="W25" s="2" t="n"/>
      <c r="X25" s="5" t="n"/>
      <c r="Y25" s="11">
        <f>IF(W25="","",IFERROR(VLOOKUP(W25,'Tarifs ingrédients'!$A$2:$E$101,5,FALSE),0))</f>
        <v/>
      </c>
      <c r="Z25" s="11">
        <f>IF(OR(W25="",X25=""),"",IFERROR(X25*Y25/1000,0))</f>
        <v/>
      </c>
      <c r="AA25" s="2" t="n"/>
      <c r="AB25" s="5" t="n"/>
      <c r="AC25" s="11">
        <f>IF(AA25="","",IFERROR(VLOOKUP(AA25,'Tarifs ingrédients'!$A$2:$E$101,5,FALSE),0))</f>
        <v/>
      </c>
      <c r="AD25" s="11">
        <f>IF(OR(AA25="",AB25=""),"",IFERROR(AB25*AC25/1000,0))</f>
        <v/>
      </c>
      <c r="AE25" s="11">
        <f>IF(COUNTA(G25,K25,O25,S25,W25,AA25)=0,"",SUM(J25,N25,R25,V25,Z25,AD25))</f>
        <v/>
      </c>
      <c r="AF25" s="11">
        <f>IF(OR(AE25="",E25=""),"",IFERROR(AE25/E25,0))</f>
        <v/>
      </c>
      <c r="AG25" s="7" t="n"/>
      <c r="AH25" s="11">
        <f>IF(AE25="","",AE25*(1+AG25))</f>
        <v/>
      </c>
      <c r="AI25" s="8" t="n"/>
      <c r="AJ25" s="7" t="n"/>
      <c r="AK25" s="11">
        <f>IF(OR(AI25="",AJ25=""),"",AI25*(1+AJ25))</f>
        <v/>
      </c>
      <c r="AL25" s="11">
        <f>IF(OR(AI25="",AH25=""),"",AI25-AH25)</f>
        <v/>
      </c>
      <c r="AM25" s="12">
        <f>IF(OR(AL25="",AI25=""),"",IFERROR(AL25/AI25,0))</f>
        <v/>
      </c>
      <c r="AN25" s="13">
        <f>IF(AM25="","",IF(AM25&lt;0.65,"À revoir","Rentable"))</f>
        <v/>
      </c>
      <c r="AO25" s="2" t="n"/>
      <c r="AP25" s="2" t="n"/>
    </row>
    <row r="26">
      <c r="A26" s="2" t="n"/>
      <c r="B26" s="2" t="n"/>
      <c r="C26" s="2" t="n"/>
      <c r="D26" s="3" t="n"/>
      <c r="E26" s="4" t="n"/>
      <c r="F26" s="4" t="n"/>
      <c r="G26" s="2" t="n"/>
      <c r="H26" s="5" t="n"/>
      <c r="I26" s="6">
        <f>IF(G26="","",IFERROR(VLOOKUP(G26,'Tarifs ingrédients'!$A$2:$E$101,5,FALSE),0))</f>
        <v/>
      </c>
      <c r="J26" s="6">
        <f>IF(OR(G26="",H26=""),"",IFERROR(H26*I26/1000,0))</f>
        <v/>
      </c>
      <c r="K26" s="2" t="n"/>
      <c r="L26" s="5" t="n"/>
      <c r="M26" s="6">
        <f>IF(K26="","",IFERROR(VLOOKUP(K26,'Tarifs ingrédients'!$A$2:$E$101,5,FALSE),0))</f>
        <v/>
      </c>
      <c r="N26" s="6">
        <f>IF(OR(K26="",L26=""),"",IFERROR(L26*M26/1000,0))</f>
        <v/>
      </c>
      <c r="O26" s="2" t="n"/>
      <c r="P26" s="5" t="n"/>
      <c r="Q26" s="6">
        <f>IF(O26="","",IFERROR(VLOOKUP(O26,'Tarifs ingrédients'!$A$2:$E$101,5,FALSE),0))</f>
        <v/>
      </c>
      <c r="R26" s="6">
        <f>IF(OR(O26="",P26=""),"",IFERROR(P26*Q26/1000,0))</f>
        <v/>
      </c>
      <c r="S26" s="2" t="n"/>
      <c r="T26" s="5" t="n"/>
      <c r="U26" s="6">
        <f>IF(S26="","",IFERROR(VLOOKUP(S26,'Tarifs ingrédients'!$A$2:$E$101,5,FALSE),0))</f>
        <v/>
      </c>
      <c r="V26" s="6">
        <f>IF(OR(S26="",T26=""),"",IFERROR(T26*U26/1000,0))</f>
        <v/>
      </c>
      <c r="W26" s="2" t="n"/>
      <c r="X26" s="5" t="n"/>
      <c r="Y26" s="6">
        <f>IF(W26="","",IFERROR(VLOOKUP(W26,'Tarifs ingrédients'!$A$2:$E$101,5,FALSE),0))</f>
        <v/>
      </c>
      <c r="Z26" s="6">
        <f>IF(OR(W26="",X26=""),"",IFERROR(X26*Y26/1000,0))</f>
        <v/>
      </c>
      <c r="AA26" s="2" t="n"/>
      <c r="AB26" s="5" t="n"/>
      <c r="AC26" s="6">
        <f>IF(AA26="","",IFERROR(VLOOKUP(AA26,'Tarifs ingrédients'!$A$2:$E$101,5,FALSE),0))</f>
        <v/>
      </c>
      <c r="AD26" s="6">
        <f>IF(OR(AA26="",AB26=""),"",IFERROR(AB26*AC26/1000,0))</f>
        <v/>
      </c>
      <c r="AE26" s="6">
        <f>IF(COUNTA(G26,K26,O26,S26,W26,AA26)=0,"",SUM(J26,N26,R26,V26,Z26,AD26))</f>
        <v/>
      </c>
      <c r="AF26" s="6">
        <f>IF(OR(AE26="",E26=""),"",IFERROR(AE26/E26,0))</f>
        <v/>
      </c>
      <c r="AG26" s="7" t="n"/>
      <c r="AH26" s="6">
        <f>IF(AE26="","",AE26*(1+AG26))</f>
        <v/>
      </c>
      <c r="AI26" s="8" t="n"/>
      <c r="AJ26" s="7" t="n"/>
      <c r="AK26" s="6">
        <f>IF(OR(AI26="",AJ26=""),"",AI26*(1+AJ26))</f>
        <v/>
      </c>
      <c r="AL26" s="6">
        <f>IF(OR(AI26="",AH26=""),"",AI26-AH26)</f>
        <v/>
      </c>
      <c r="AM26" s="9">
        <f>IF(OR(AL26="",AI26=""),"",IFERROR(AL26/AI26,0))</f>
        <v/>
      </c>
      <c r="AN26" s="10">
        <f>IF(AM26="","",IF(AM26&lt;0.65,"À revoir","Rentable"))</f>
        <v/>
      </c>
      <c r="AO26" s="2" t="n"/>
      <c r="AP26" s="2" t="n"/>
    </row>
    <row r="27">
      <c r="A27" s="2" t="n"/>
      <c r="B27" s="2" t="n"/>
      <c r="C27" s="2" t="n"/>
      <c r="D27" s="3" t="n"/>
      <c r="E27" s="4" t="n"/>
      <c r="F27" s="4" t="n"/>
      <c r="G27" s="2" t="n"/>
      <c r="H27" s="5" t="n"/>
      <c r="I27" s="11">
        <f>IF(G27="","",IFERROR(VLOOKUP(G27,'Tarifs ingrédients'!$A$2:$E$101,5,FALSE),0))</f>
        <v/>
      </c>
      <c r="J27" s="11">
        <f>IF(OR(G27="",H27=""),"",IFERROR(H27*I27/1000,0))</f>
        <v/>
      </c>
      <c r="K27" s="2" t="n"/>
      <c r="L27" s="5" t="n"/>
      <c r="M27" s="11">
        <f>IF(K27="","",IFERROR(VLOOKUP(K27,'Tarifs ingrédients'!$A$2:$E$101,5,FALSE),0))</f>
        <v/>
      </c>
      <c r="N27" s="11">
        <f>IF(OR(K27="",L27=""),"",IFERROR(L27*M27/1000,0))</f>
        <v/>
      </c>
      <c r="O27" s="2" t="n"/>
      <c r="P27" s="5" t="n"/>
      <c r="Q27" s="11">
        <f>IF(O27="","",IFERROR(VLOOKUP(O27,'Tarifs ingrédients'!$A$2:$E$101,5,FALSE),0))</f>
        <v/>
      </c>
      <c r="R27" s="11">
        <f>IF(OR(O27="",P27=""),"",IFERROR(P27*Q27/1000,0))</f>
        <v/>
      </c>
      <c r="S27" s="2" t="n"/>
      <c r="T27" s="5" t="n"/>
      <c r="U27" s="11">
        <f>IF(S27="","",IFERROR(VLOOKUP(S27,'Tarifs ingrédients'!$A$2:$E$101,5,FALSE),0))</f>
        <v/>
      </c>
      <c r="V27" s="11">
        <f>IF(OR(S27="",T27=""),"",IFERROR(T27*U27/1000,0))</f>
        <v/>
      </c>
      <c r="W27" s="2" t="n"/>
      <c r="X27" s="5" t="n"/>
      <c r="Y27" s="11">
        <f>IF(W27="","",IFERROR(VLOOKUP(W27,'Tarifs ingrédients'!$A$2:$E$101,5,FALSE),0))</f>
        <v/>
      </c>
      <c r="Z27" s="11">
        <f>IF(OR(W27="",X27=""),"",IFERROR(X27*Y27/1000,0))</f>
        <v/>
      </c>
      <c r="AA27" s="2" t="n"/>
      <c r="AB27" s="5" t="n"/>
      <c r="AC27" s="11">
        <f>IF(AA27="","",IFERROR(VLOOKUP(AA27,'Tarifs ingrédients'!$A$2:$E$101,5,FALSE),0))</f>
        <v/>
      </c>
      <c r="AD27" s="11">
        <f>IF(OR(AA27="",AB27=""),"",IFERROR(AB27*AC27/1000,0))</f>
        <v/>
      </c>
      <c r="AE27" s="11">
        <f>IF(COUNTA(G27,K27,O27,S27,W27,AA27)=0,"",SUM(J27,N27,R27,V27,Z27,AD27))</f>
        <v/>
      </c>
      <c r="AF27" s="11">
        <f>IF(OR(AE27="",E27=""),"",IFERROR(AE27/E27,0))</f>
        <v/>
      </c>
      <c r="AG27" s="7" t="n"/>
      <c r="AH27" s="11">
        <f>IF(AE27="","",AE27*(1+AG27))</f>
        <v/>
      </c>
      <c r="AI27" s="8" t="n"/>
      <c r="AJ27" s="7" t="n"/>
      <c r="AK27" s="11">
        <f>IF(OR(AI27="",AJ27=""),"",AI27*(1+AJ27))</f>
        <v/>
      </c>
      <c r="AL27" s="11">
        <f>IF(OR(AI27="",AH27=""),"",AI27-AH27)</f>
        <v/>
      </c>
      <c r="AM27" s="12">
        <f>IF(OR(AL27="",AI27=""),"",IFERROR(AL27/AI27,0))</f>
        <v/>
      </c>
      <c r="AN27" s="13">
        <f>IF(AM27="","",IF(AM27&lt;0.65,"À revoir","Rentable"))</f>
        <v/>
      </c>
      <c r="AO27" s="2" t="n"/>
      <c r="AP27" s="2" t="n"/>
    </row>
    <row r="28">
      <c r="A28" s="2" t="n"/>
      <c r="B28" s="2" t="n"/>
      <c r="C28" s="2" t="n"/>
      <c r="D28" s="3" t="n"/>
      <c r="E28" s="4" t="n"/>
      <c r="F28" s="4" t="n"/>
      <c r="G28" s="2" t="n"/>
      <c r="H28" s="5" t="n"/>
      <c r="I28" s="6">
        <f>IF(G28="","",IFERROR(VLOOKUP(G28,'Tarifs ingrédients'!$A$2:$E$101,5,FALSE),0))</f>
        <v/>
      </c>
      <c r="J28" s="6">
        <f>IF(OR(G28="",H28=""),"",IFERROR(H28*I28/1000,0))</f>
        <v/>
      </c>
      <c r="K28" s="2" t="n"/>
      <c r="L28" s="5" t="n"/>
      <c r="M28" s="6">
        <f>IF(K28="","",IFERROR(VLOOKUP(K28,'Tarifs ingrédients'!$A$2:$E$101,5,FALSE),0))</f>
        <v/>
      </c>
      <c r="N28" s="6">
        <f>IF(OR(K28="",L28=""),"",IFERROR(L28*M28/1000,0))</f>
        <v/>
      </c>
      <c r="O28" s="2" t="n"/>
      <c r="P28" s="5" t="n"/>
      <c r="Q28" s="6">
        <f>IF(O28="","",IFERROR(VLOOKUP(O28,'Tarifs ingrédients'!$A$2:$E$101,5,FALSE),0))</f>
        <v/>
      </c>
      <c r="R28" s="6">
        <f>IF(OR(O28="",P28=""),"",IFERROR(P28*Q28/1000,0))</f>
        <v/>
      </c>
      <c r="S28" s="2" t="n"/>
      <c r="T28" s="5" t="n"/>
      <c r="U28" s="6">
        <f>IF(S28="","",IFERROR(VLOOKUP(S28,'Tarifs ingrédients'!$A$2:$E$101,5,FALSE),0))</f>
        <v/>
      </c>
      <c r="V28" s="6">
        <f>IF(OR(S28="",T28=""),"",IFERROR(T28*U28/1000,0))</f>
        <v/>
      </c>
      <c r="W28" s="2" t="n"/>
      <c r="X28" s="5" t="n"/>
      <c r="Y28" s="6">
        <f>IF(W28="","",IFERROR(VLOOKUP(W28,'Tarifs ingrédients'!$A$2:$E$101,5,FALSE),0))</f>
        <v/>
      </c>
      <c r="Z28" s="6">
        <f>IF(OR(W28="",X28=""),"",IFERROR(X28*Y28/1000,0))</f>
        <v/>
      </c>
      <c r="AA28" s="2" t="n"/>
      <c r="AB28" s="5" t="n"/>
      <c r="AC28" s="6">
        <f>IF(AA28="","",IFERROR(VLOOKUP(AA28,'Tarifs ingrédients'!$A$2:$E$101,5,FALSE),0))</f>
        <v/>
      </c>
      <c r="AD28" s="6">
        <f>IF(OR(AA28="",AB28=""),"",IFERROR(AB28*AC28/1000,0))</f>
        <v/>
      </c>
      <c r="AE28" s="6">
        <f>IF(COUNTA(G28,K28,O28,S28,W28,AA28)=0,"",SUM(J28,N28,R28,V28,Z28,AD28))</f>
        <v/>
      </c>
      <c r="AF28" s="6">
        <f>IF(OR(AE28="",E28=""),"",IFERROR(AE28/E28,0))</f>
        <v/>
      </c>
      <c r="AG28" s="7" t="n"/>
      <c r="AH28" s="6">
        <f>IF(AE28="","",AE28*(1+AG28))</f>
        <v/>
      </c>
      <c r="AI28" s="8" t="n"/>
      <c r="AJ28" s="7" t="n"/>
      <c r="AK28" s="6">
        <f>IF(OR(AI28="",AJ28=""),"",AI28*(1+AJ28))</f>
        <v/>
      </c>
      <c r="AL28" s="6">
        <f>IF(OR(AI28="",AH28=""),"",AI28-AH28)</f>
        <v/>
      </c>
      <c r="AM28" s="9">
        <f>IF(OR(AL28="",AI28=""),"",IFERROR(AL28/AI28,0))</f>
        <v/>
      </c>
      <c r="AN28" s="10">
        <f>IF(AM28="","",IF(AM28&lt;0.65,"À revoir","Rentable"))</f>
        <v/>
      </c>
      <c r="AO28" s="2" t="n"/>
      <c r="AP28" s="2" t="n"/>
    </row>
    <row r="29">
      <c r="A29" s="2" t="n"/>
      <c r="B29" s="2" t="n"/>
      <c r="C29" s="2" t="n"/>
      <c r="D29" s="3" t="n"/>
      <c r="E29" s="4" t="n"/>
      <c r="F29" s="4" t="n"/>
      <c r="G29" s="2" t="n"/>
      <c r="H29" s="5" t="n"/>
      <c r="I29" s="11">
        <f>IF(G29="","",IFERROR(VLOOKUP(G29,'Tarifs ingrédients'!$A$2:$E$101,5,FALSE),0))</f>
        <v/>
      </c>
      <c r="J29" s="11">
        <f>IF(OR(G29="",H29=""),"",IFERROR(H29*I29/1000,0))</f>
        <v/>
      </c>
      <c r="K29" s="2" t="n"/>
      <c r="L29" s="5" t="n"/>
      <c r="M29" s="11">
        <f>IF(K29="","",IFERROR(VLOOKUP(K29,'Tarifs ingrédients'!$A$2:$E$101,5,FALSE),0))</f>
        <v/>
      </c>
      <c r="N29" s="11">
        <f>IF(OR(K29="",L29=""),"",IFERROR(L29*M29/1000,0))</f>
        <v/>
      </c>
      <c r="O29" s="2" t="n"/>
      <c r="P29" s="5" t="n"/>
      <c r="Q29" s="11">
        <f>IF(O29="","",IFERROR(VLOOKUP(O29,'Tarifs ingrédients'!$A$2:$E$101,5,FALSE),0))</f>
        <v/>
      </c>
      <c r="R29" s="11">
        <f>IF(OR(O29="",P29=""),"",IFERROR(P29*Q29/1000,0))</f>
        <v/>
      </c>
      <c r="S29" s="2" t="n"/>
      <c r="T29" s="5" t="n"/>
      <c r="U29" s="11">
        <f>IF(S29="","",IFERROR(VLOOKUP(S29,'Tarifs ingrédients'!$A$2:$E$101,5,FALSE),0))</f>
        <v/>
      </c>
      <c r="V29" s="11">
        <f>IF(OR(S29="",T29=""),"",IFERROR(T29*U29/1000,0))</f>
        <v/>
      </c>
      <c r="W29" s="2" t="n"/>
      <c r="X29" s="5" t="n"/>
      <c r="Y29" s="11">
        <f>IF(W29="","",IFERROR(VLOOKUP(W29,'Tarifs ingrédients'!$A$2:$E$101,5,FALSE),0))</f>
        <v/>
      </c>
      <c r="Z29" s="11">
        <f>IF(OR(W29="",X29=""),"",IFERROR(X29*Y29/1000,0))</f>
        <v/>
      </c>
      <c r="AA29" s="2" t="n"/>
      <c r="AB29" s="5" t="n"/>
      <c r="AC29" s="11">
        <f>IF(AA29="","",IFERROR(VLOOKUP(AA29,'Tarifs ingrédients'!$A$2:$E$101,5,FALSE),0))</f>
        <v/>
      </c>
      <c r="AD29" s="11">
        <f>IF(OR(AA29="",AB29=""),"",IFERROR(AB29*AC29/1000,0))</f>
        <v/>
      </c>
      <c r="AE29" s="11">
        <f>IF(COUNTA(G29,K29,O29,S29,W29,AA29)=0,"",SUM(J29,N29,R29,V29,Z29,AD29))</f>
        <v/>
      </c>
      <c r="AF29" s="11">
        <f>IF(OR(AE29="",E29=""),"",IFERROR(AE29/E29,0))</f>
        <v/>
      </c>
      <c r="AG29" s="7" t="n"/>
      <c r="AH29" s="11">
        <f>IF(AE29="","",AE29*(1+AG29))</f>
        <v/>
      </c>
      <c r="AI29" s="8" t="n"/>
      <c r="AJ29" s="7" t="n"/>
      <c r="AK29" s="11">
        <f>IF(OR(AI29="",AJ29=""),"",AI29*(1+AJ29))</f>
        <v/>
      </c>
      <c r="AL29" s="11">
        <f>IF(OR(AI29="",AH29=""),"",AI29-AH29)</f>
        <v/>
      </c>
      <c r="AM29" s="12">
        <f>IF(OR(AL29="",AI29=""),"",IFERROR(AL29/AI29,0))</f>
        <v/>
      </c>
      <c r="AN29" s="13">
        <f>IF(AM29="","",IF(AM29&lt;0.65,"À revoir","Rentable"))</f>
        <v/>
      </c>
      <c r="AO29" s="2" t="n"/>
      <c r="AP29" s="2" t="n"/>
    </row>
    <row r="30">
      <c r="A30" s="2" t="n"/>
      <c r="B30" s="2" t="n"/>
      <c r="C30" s="2" t="n"/>
      <c r="D30" s="3" t="n"/>
      <c r="E30" s="4" t="n"/>
      <c r="F30" s="4" t="n"/>
      <c r="G30" s="2" t="n"/>
      <c r="H30" s="5" t="n"/>
      <c r="I30" s="6">
        <f>IF(G30="","",IFERROR(VLOOKUP(G30,'Tarifs ingrédients'!$A$2:$E$101,5,FALSE),0))</f>
        <v/>
      </c>
      <c r="J30" s="6">
        <f>IF(OR(G30="",H30=""),"",IFERROR(H30*I30/1000,0))</f>
        <v/>
      </c>
      <c r="K30" s="2" t="n"/>
      <c r="L30" s="5" t="n"/>
      <c r="M30" s="6">
        <f>IF(K30="","",IFERROR(VLOOKUP(K30,'Tarifs ingrédients'!$A$2:$E$101,5,FALSE),0))</f>
        <v/>
      </c>
      <c r="N30" s="6">
        <f>IF(OR(K30="",L30=""),"",IFERROR(L30*M30/1000,0))</f>
        <v/>
      </c>
      <c r="O30" s="2" t="n"/>
      <c r="P30" s="5" t="n"/>
      <c r="Q30" s="6">
        <f>IF(O30="","",IFERROR(VLOOKUP(O30,'Tarifs ingrédients'!$A$2:$E$101,5,FALSE),0))</f>
        <v/>
      </c>
      <c r="R30" s="6">
        <f>IF(OR(O30="",P30=""),"",IFERROR(P30*Q30/1000,0))</f>
        <v/>
      </c>
      <c r="S30" s="2" t="n"/>
      <c r="T30" s="5" t="n"/>
      <c r="U30" s="6">
        <f>IF(S30="","",IFERROR(VLOOKUP(S30,'Tarifs ingrédients'!$A$2:$E$101,5,FALSE),0))</f>
        <v/>
      </c>
      <c r="V30" s="6">
        <f>IF(OR(S30="",T30=""),"",IFERROR(T30*U30/1000,0))</f>
        <v/>
      </c>
      <c r="W30" s="2" t="n"/>
      <c r="X30" s="5" t="n"/>
      <c r="Y30" s="6">
        <f>IF(W30="","",IFERROR(VLOOKUP(W30,'Tarifs ingrédients'!$A$2:$E$101,5,FALSE),0))</f>
        <v/>
      </c>
      <c r="Z30" s="6">
        <f>IF(OR(W30="",X30=""),"",IFERROR(X30*Y30/1000,0))</f>
        <v/>
      </c>
      <c r="AA30" s="2" t="n"/>
      <c r="AB30" s="5" t="n"/>
      <c r="AC30" s="6">
        <f>IF(AA30="","",IFERROR(VLOOKUP(AA30,'Tarifs ingrédients'!$A$2:$E$101,5,FALSE),0))</f>
        <v/>
      </c>
      <c r="AD30" s="6">
        <f>IF(OR(AA30="",AB30=""),"",IFERROR(AB30*AC30/1000,0))</f>
        <v/>
      </c>
      <c r="AE30" s="6">
        <f>IF(COUNTA(G30,K30,O30,S30,W30,AA30)=0,"",SUM(J30,N30,R30,V30,Z30,AD30))</f>
        <v/>
      </c>
      <c r="AF30" s="6">
        <f>IF(OR(AE30="",E30=""),"",IFERROR(AE30/E30,0))</f>
        <v/>
      </c>
      <c r="AG30" s="7" t="n"/>
      <c r="AH30" s="6">
        <f>IF(AE30="","",AE30*(1+AG30))</f>
        <v/>
      </c>
      <c r="AI30" s="8" t="n"/>
      <c r="AJ30" s="7" t="n"/>
      <c r="AK30" s="6">
        <f>IF(OR(AI30="",AJ30=""),"",AI30*(1+AJ30))</f>
        <v/>
      </c>
      <c r="AL30" s="6">
        <f>IF(OR(AI30="",AH30=""),"",AI30-AH30)</f>
        <v/>
      </c>
      <c r="AM30" s="9">
        <f>IF(OR(AL30="",AI30=""),"",IFERROR(AL30/AI30,0))</f>
        <v/>
      </c>
      <c r="AN30" s="10">
        <f>IF(AM30="","",IF(AM30&lt;0.65,"À revoir","Rentable"))</f>
        <v/>
      </c>
      <c r="AO30" s="2" t="n"/>
      <c r="AP30" s="2" t="n"/>
    </row>
    <row r="31">
      <c r="A31" s="2" t="n"/>
      <c r="B31" s="2" t="n"/>
      <c r="C31" s="2" t="n"/>
      <c r="D31" s="3" t="n"/>
      <c r="E31" s="4" t="n"/>
      <c r="F31" s="4" t="n"/>
      <c r="G31" s="2" t="n"/>
      <c r="H31" s="5" t="n"/>
      <c r="I31" s="11">
        <f>IF(G31="","",IFERROR(VLOOKUP(G31,'Tarifs ingrédients'!$A$2:$E$101,5,FALSE),0))</f>
        <v/>
      </c>
      <c r="J31" s="11">
        <f>IF(OR(G31="",H31=""),"",IFERROR(H31*I31/1000,0))</f>
        <v/>
      </c>
      <c r="K31" s="2" t="n"/>
      <c r="L31" s="5" t="n"/>
      <c r="M31" s="11">
        <f>IF(K31="","",IFERROR(VLOOKUP(K31,'Tarifs ingrédients'!$A$2:$E$101,5,FALSE),0))</f>
        <v/>
      </c>
      <c r="N31" s="11">
        <f>IF(OR(K31="",L31=""),"",IFERROR(L31*M31/1000,0))</f>
        <v/>
      </c>
      <c r="O31" s="2" t="n"/>
      <c r="P31" s="5" t="n"/>
      <c r="Q31" s="11">
        <f>IF(O31="","",IFERROR(VLOOKUP(O31,'Tarifs ingrédients'!$A$2:$E$101,5,FALSE),0))</f>
        <v/>
      </c>
      <c r="R31" s="11">
        <f>IF(OR(O31="",P31=""),"",IFERROR(P31*Q31/1000,0))</f>
        <v/>
      </c>
      <c r="S31" s="2" t="n"/>
      <c r="T31" s="5" t="n"/>
      <c r="U31" s="11">
        <f>IF(S31="","",IFERROR(VLOOKUP(S31,'Tarifs ingrédients'!$A$2:$E$101,5,FALSE),0))</f>
        <v/>
      </c>
      <c r="V31" s="11">
        <f>IF(OR(S31="",T31=""),"",IFERROR(T31*U31/1000,0))</f>
        <v/>
      </c>
      <c r="W31" s="2" t="n"/>
      <c r="X31" s="5" t="n"/>
      <c r="Y31" s="11">
        <f>IF(W31="","",IFERROR(VLOOKUP(W31,'Tarifs ingrédients'!$A$2:$E$101,5,FALSE),0))</f>
        <v/>
      </c>
      <c r="Z31" s="11">
        <f>IF(OR(W31="",X31=""),"",IFERROR(X31*Y31/1000,0))</f>
        <v/>
      </c>
      <c r="AA31" s="2" t="n"/>
      <c r="AB31" s="5" t="n"/>
      <c r="AC31" s="11">
        <f>IF(AA31="","",IFERROR(VLOOKUP(AA31,'Tarifs ingrédients'!$A$2:$E$101,5,FALSE),0))</f>
        <v/>
      </c>
      <c r="AD31" s="11">
        <f>IF(OR(AA31="",AB31=""),"",IFERROR(AB31*AC31/1000,0))</f>
        <v/>
      </c>
      <c r="AE31" s="11">
        <f>IF(COUNTA(G31,K31,O31,S31,W31,AA31)=0,"",SUM(J31,N31,R31,V31,Z31,AD31))</f>
        <v/>
      </c>
      <c r="AF31" s="11">
        <f>IF(OR(AE31="",E31=""),"",IFERROR(AE31/E31,0))</f>
        <v/>
      </c>
      <c r="AG31" s="7" t="n"/>
      <c r="AH31" s="11">
        <f>IF(AE31="","",AE31*(1+AG31))</f>
        <v/>
      </c>
      <c r="AI31" s="8" t="n"/>
      <c r="AJ31" s="7" t="n"/>
      <c r="AK31" s="11">
        <f>IF(OR(AI31="",AJ31=""),"",AI31*(1+AJ31))</f>
        <v/>
      </c>
      <c r="AL31" s="11">
        <f>IF(OR(AI31="",AH31=""),"",AI31-AH31)</f>
        <v/>
      </c>
      <c r="AM31" s="12">
        <f>IF(OR(AL31="",AI31=""),"",IFERROR(AL31/AI31,0))</f>
        <v/>
      </c>
      <c r="AN31" s="13">
        <f>IF(AM31="","",IF(AM31&lt;0.65,"À revoir","Rentable"))</f>
        <v/>
      </c>
      <c r="AO31" s="2" t="n"/>
      <c r="AP31" s="2" t="n"/>
    </row>
    <row r="32">
      <c r="A32" s="2" t="n"/>
      <c r="B32" s="2" t="n"/>
      <c r="C32" s="2" t="n"/>
      <c r="D32" s="3" t="n"/>
      <c r="E32" s="4" t="n"/>
      <c r="F32" s="4" t="n"/>
      <c r="G32" s="2" t="n"/>
      <c r="H32" s="5" t="n"/>
      <c r="I32" s="6">
        <f>IF(G32="","",IFERROR(VLOOKUP(G32,'Tarifs ingrédients'!$A$2:$E$101,5,FALSE),0))</f>
        <v/>
      </c>
      <c r="J32" s="6">
        <f>IF(OR(G32="",H32=""),"",IFERROR(H32*I32/1000,0))</f>
        <v/>
      </c>
      <c r="K32" s="2" t="n"/>
      <c r="L32" s="5" t="n"/>
      <c r="M32" s="6">
        <f>IF(K32="","",IFERROR(VLOOKUP(K32,'Tarifs ingrédients'!$A$2:$E$101,5,FALSE),0))</f>
        <v/>
      </c>
      <c r="N32" s="6">
        <f>IF(OR(K32="",L32=""),"",IFERROR(L32*M32/1000,0))</f>
        <v/>
      </c>
      <c r="O32" s="2" t="n"/>
      <c r="P32" s="5" t="n"/>
      <c r="Q32" s="6">
        <f>IF(O32="","",IFERROR(VLOOKUP(O32,'Tarifs ingrédients'!$A$2:$E$101,5,FALSE),0))</f>
        <v/>
      </c>
      <c r="R32" s="6">
        <f>IF(OR(O32="",P32=""),"",IFERROR(P32*Q32/1000,0))</f>
        <v/>
      </c>
      <c r="S32" s="2" t="n"/>
      <c r="T32" s="5" t="n"/>
      <c r="U32" s="6">
        <f>IF(S32="","",IFERROR(VLOOKUP(S32,'Tarifs ingrédients'!$A$2:$E$101,5,FALSE),0))</f>
        <v/>
      </c>
      <c r="V32" s="6">
        <f>IF(OR(S32="",T32=""),"",IFERROR(T32*U32/1000,0))</f>
        <v/>
      </c>
      <c r="W32" s="2" t="n"/>
      <c r="X32" s="5" t="n"/>
      <c r="Y32" s="6">
        <f>IF(W32="","",IFERROR(VLOOKUP(W32,'Tarifs ingrédients'!$A$2:$E$101,5,FALSE),0))</f>
        <v/>
      </c>
      <c r="Z32" s="6">
        <f>IF(OR(W32="",X32=""),"",IFERROR(X32*Y32/1000,0))</f>
        <v/>
      </c>
      <c r="AA32" s="2" t="n"/>
      <c r="AB32" s="5" t="n"/>
      <c r="AC32" s="6">
        <f>IF(AA32="","",IFERROR(VLOOKUP(AA32,'Tarifs ingrédients'!$A$2:$E$101,5,FALSE),0))</f>
        <v/>
      </c>
      <c r="AD32" s="6">
        <f>IF(OR(AA32="",AB32=""),"",IFERROR(AB32*AC32/1000,0))</f>
        <v/>
      </c>
      <c r="AE32" s="6">
        <f>IF(COUNTA(G32,K32,O32,S32,W32,AA32)=0,"",SUM(J32,N32,R32,V32,Z32,AD32))</f>
        <v/>
      </c>
      <c r="AF32" s="6">
        <f>IF(OR(AE32="",E32=""),"",IFERROR(AE32/E32,0))</f>
        <v/>
      </c>
      <c r="AG32" s="7" t="n"/>
      <c r="AH32" s="6">
        <f>IF(AE32="","",AE32*(1+AG32))</f>
        <v/>
      </c>
      <c r="AI32" s="8" t="n"/>
      <c r="AJ32" s="7" t="n"/>
      <c r="AK32" s="6">
        <f>IF(OR(AI32="",AJ32=""),"",AI32*(1+AJ32))</f>
        <v/>
      </c>
      <c r="AL32" s="6">
        <f>IF(OR(AI32="",AH32=""),"",AI32-AH32)</f>
        <v/>
      </c>
      <c r="AM32" s="9">
        <f>IF(OR(AL32="",AI32=""),"",IFERROR(AL32/AI32,0))</f>
        <v/>
      </c>
      <c r="AN32" s="10">
        <f>IF(AM32="","",IF(AM32&lt;0.65,"À revoir","Rentable"))</f>
        <v/>
      </c>
      <c r="AO32" s="2" t="n"/>
      <c r="AP32" s="2" t="n"/>
    </row>
    <row r="33">
      <c r="A33" s="2" t="n"/>
      <c r="B33" s="2" t="n"/>
      <c r="C33" s="2" t="n"/>
      <c r="D33" s="3" t="n"/>
      <c r="E33" s="4" t="n"/>
      <c r="F33" s="4" t="n"/>
      <c r="G33" s="2" t="n"/>
      <c r="H33" s="5" t="n"/>
      <c r="I33" s="11">
        <f>IF(G33="","",IFERROR(VLOOKUP(G33,'Tarifs ingrédients'!$A$2:$E$101,5,FALSE),0))</f>
        <v/>
      </c>
      <c r="J33" s="11">
        <f>IF(OR(G33="",H33=""),"",IFERROR(H33*I33/1000,0))</f>
        <v/>
      </c>
      <c r="K33" s="2" t="n"/>
      <c r="L33" s="5" t="n"/>
      <c r="M33" s="11">
        <f>IF(K33="","",IFERROR(VLOOKUP(K33,'Tarifs ingrédients'!$A$2:$E$101,5,FALSE),0))</f>
        <v/>
      </c>
      <c r="N33" s="11">
        <f>IF(OR(K33="",L33=""),"",IFERROR(L33*M33/1000,0))</f>
        <v/>
      </c>
      <c r="O33" s="2" t="n"/>
      <c r="P33" s="5" t="n"/>
      <c r="Q33" s="11">
        <f>IF(O33="","",IFERROR(VLOOKUP(O33,'Tarifs ingrédients'!$A$2:$E$101,5,FALSE),0))</f>
        <v/>
      </c>
      <c r="R33" s="11">
        <f>IF(OR(O33="",P33=""),"",IFERROR(P33*Q33/1000,0))</f>
        <v/>
      </c>
      <c r="S33" s="2" t="n"/>
      <c r="T33" s="5" t="n"/>
      <c r="U33" s="11">
        <f>IF(S33="","",IFERROR(VLOOKUP(S33,'Tarifs ingrédients'!$A$2:$E$101,5,FALSE),0))</f>
        <v/>
      </c>
      <c r="V33" s="11">
        <f>IF(OR(S33="",T33=""),"",IFERROR(T33*U33/1000,0))</f>
        <v/>
      </c>
      <c r="W33" s="2" t="n"/>
      <c r="X33" s="5" t="n"/>
      <c r="Y33" s="11">
        <f>IF(W33="","",IFERROR(VLOOKUP(W33,'Tarifs ingrédients'!$A$2:$E$101,5,FALSE),0))</f>
        <v/>
      </c>
      <c r="Z33" s="11">
        <f>IF(OR(W33="",X33=""),"",IFERROR(X33*Y33/1000,0))</f>
        <v/>
      </c>
      <c r="AA33" s="2" t="n"/>
      <c r="AB33" s="5" t="n"/>
      <c r="AC33" s="11">
        <f>IF(AA33="","",IFERROR(VLOOKUP(AA33,'Tarifs ingrédients'!$A$2:$E$101,5,FALSE),0))</f>
        <v/>
      </c>
      <c r="AD33" s="11">
        <f>IF(OR(AA33="",AB33=""),"",IFERROR(AB33*AC33/1000,0))</f>
        <v/>
      </c>
      <c r="AE33" s="11">
        <f>IF(COUNTA(G33,K33,O33,S33,W33,AA33)=0,"",SUM(J33,N33,R33,V33,Z33,AD33))</f>
        <v/>
      </c>
      <c r="AF33" s="11">
        <f>IF(OR(AE33="",E33=""),"",IFERROR(AE33/E33,0))</f>
        <v/>
      </c>
      <c r="AG33" s="7" t="n"/>
      <c r="AH33" s="11">
        <f>IF(AE33="","",AE33*(1+AG33))</f>
        <v/>
      </c>
      <c r="AI33" s="8" t="n"/>
      <c r="AJ33" s="7" t="n"/>
      <c r="AK33" s="11">
        <f>IF(OR(AI33="",AJ33=""),"",AI33*(1+AJ33))</f>
        <v/>
      </c>
      <c r="AL33" s="11">
        <f>IF(OR(AI33="",AH33=""),"",AI33-AH33)</f>
        <v/>
      </c>
      <c r="AM33" s="12">
        <f>IF(OR(AL33="",AI33=""),"",IFERROR(AL33/AI33,0))</f>
        <v/>
      </c>
      <c r="AN33" s="13">
        <f>IF(AM33="","",IF(AM33&lt;0.65,"À revoir","Rentable"))</f>
        <v/>
      </c>
      <c r="AO33" s="2" t="n"/>
      <c r="AP33" s="2" t="n"/>
    </row>
    <row r="34">
      <c r="A34" s="2" t="n"/>
      <c r="B34" s="2" t="n"/>
      <c r="C34" s="2" t="n"/>
      <c r="D34" s="3" t="n"/>
      <c r="E34" s="4" t="n"/>
      <c r="F34" s="4" t="n"/>
      <c r="G34" s="2" t="n"/>
      <c r="H34" s="5" t="n"/>
      <c r="I34" s="6">
        <f>IF(G34="","",IFERROR(VLOOKUP(G34,'Tarifs ingrédients'!$A$2:$E$101,5,FALSE),0))</f>
        <v/>
      </c>
      <c r="J34" s="6">
        <f>IF(OR(G34="",H34=""),"",IFERROR(H34*I34/1000,0))</f>
        <v/>
      </c>
      <c r="K34" s="2" t="n"/>
      <c r="L34" s="5" t="n"/>
      <c r="M34" s="6">
        <f>IF(K34="","",IFERROR(VLOOKUP(K34,'Tarifs ingrédients'!$A$2:$E$101,5,FALSE),0))</f>
        <v/>
      </c>
      <c r="N34" s="6">
        <f>IF(OR(K34="",L34=""),"",IFERROR(L34*M34/1000,0))</f>
        <v/>
      </c>
      <c r="O34" s="2" t="n"/>
      <c r="P34" s="5" t="n"/>
      <c r="Q34" s="6">
        <f>IF(O34="","",IFERROR(VLOOKUP(O34,'Tarifs ingrédients'!$A$2:$E$101,5,FALSE),0))</f>
        <v/>
      </c>
      <c r="R34" s="6">
        <f>IF(OR(O34="",P34=""),"",IFERROR(P34*Q34/1000,0))</f>
        <v/>
      </c>
      <c r="S34" s="2" t="n"/>
      <c r="T34" s="5" t="n"/>
      <c r="U34" s="6">
        <f>IF(S34="","",IFERROR(VLOOKUP(S34,'Tarifs ingrédients'!$A$2:$E$101,5,FALSE),0))</f>
        <v/>
      </c>
      <c r="V34" s="6">
        <f>IF(OR(S34="",T34=""),"",IFERROR(T34*U34/1000,0))</f>
        <v/>
      </c>
      <c r="W34" s="2" t="n"/>
      <c r="X34" s="5" t="n"/>
      <c r="Y34" s="6">
        <f>IF(W34="","",IFERROR(VLOOKUP(W34,'Tarifs ingrédients'!$A$2:$E$101,5,FALSE),0))</f>
        <v/>
      </c>
      <c r="Z34" s="6">
        <f>IF(OR(W34="",X34=""),"",IFERROR(X34*Y34/1000,0))</f>
        <v/>
      </c>
      <c r="AA34" s="2" t="n"/>
      <c r="AB34" s="5" t="n"/>
      <c r="AC34" s="6">
        <f>IF(AA34="","",IFERROR(VLOOKUP(AA34,'Tarifs ingrédients'!$A$2:$E$101,5,FALSE),0))</f>
        <v/>
      </c>
      <c r="AD34" s="6">
        <f>IF(OR(AA34="",AB34=""),"",IFERROR(AB34*AC34/1000,0))</f>
        <v/>
      </c>
      <c r="AE34" s="6">
        <f>IF(COUNTA(G34,K34,O34,S34,W34,AA34)=0,"",SUM(J34,N34,R34,V34,Z34,AD34))</f>
        <v/>
      </c>
      <c r="AF34" s="6">
        <f>IF(OR(AE34="",E34=""),"",IFERROR(AE34/E34,0))</f>
        <v/>
      </c>
      <c r="AG34" s="7" t="n"/>
      <c r="AH34" s="6">
        <f>IF(AE34="","",AE34*(1+AG34))</f>
        <v/>
      </c>
      <c r="AI34" s="8" t="n"/>
      <c r="AJ34" s="7" t="n"/>
      <c r="AK34" s="6">
        <f>IF(OR(AI34="",AJ34=""),"",AI34*(1+AJ34))</f>
        <v/>
      </c>
      <c r="AL34" s="6">
        <f>IF(OR(AI34="",AH34=""),"",AI34-AH34)</f>
        <v/>
      </c>
      <c r="AM34" s="9">
        <f>IF(OR(AL34="",AI34=""),"",IFERROR(AL34/AI34,0))</f>
        <v/>
      </c>
      <c r="AN34" s="10">
        <f>IF(AM34="","",IF(AM34&lt;0.65,"À revoir","Rentable"))</f>
        <v/>
      </c>
      <c r="AO34" s="2" t="n"/>
      <c r="AP34" s="2" t="n"/>
    </row>
    <row r="35">
      <c r="A35" s="2" t="n"/>
      <c r="B35" s="2" t="n"/>
      <c r="C35" s="2" t="n"/>
      <c r="D35" s="3" t="n"/>
      <c r="E35" s="4" t="n"/>
      <c r="F35" s="4" t="n"/>
      <c r="G35" s="2" t="n"/>
      <c r="H35" s="5" t="n"/>
      <c r="I35" s="11">
        <f>IF(G35="","",IFERROR(VLOOKUP(G35,'Tarifs ingrédients'!$A$2:$E$101,5,FALSE),0))</f>
        <v/>
      </c>
      <c r="J35" s="11">
        <f>IF(OR(G35="",H35=""),"",IFERROR(H35*I35/1000,0))</f>
        <v/>
      </c>
      <c r="K35" s="2" t="n"/>
      <c r="L35" s="5" t="n"/>
      <c r="M35" s="11">
        <f>IF(K35="","",IFERROR(VLOOKUP(K35,'Tarifs ingrédients'!$A$2:$E$101,5,FALSE),0))</f>
        <v/>
      </c>
      <c r="N35" s="11">
        <f>IF(OR(K35="",L35=""),"",IFERROR(L35*M35/1000,0))</f>
        <v/>
      </c>
      <c r="O35" s="2" t="n"/>
      <c r="P35" s="5" t="n"/>
      <c r="Q35" s="11">
        <f>IF(O35="","",IFERROR(VLOOKUP(O35,'Tarifs ingrédients'!$A$2:$E$101,5,FALSE),0))</f>
        <v/>
      </c>
      <c r="R35" s="11">
        <f>IF(OR(O35="",P35=""),"",IFERROR(P35*Q35/1000,0))</f>
        <v/>
      </c>
      <c r="S35" s="2" t="n"/>
      <c r="T35" s="5" t="n"/>
      <c r="U35" s="11">
        <f>IF(S35="","",IFERROR(VLOOKUP(S35,'Tarifs ingrédients'!$A$2:$E$101,5,FALSE),0))</f>
        <v/>
      </c>
      <c r="V35" s="11">
        <f>IF(OR(S35="",T35=""),"",IFERROR(T35*U35/1000,0))</f>
        <v/>
      </c>
      <c r="W35" s="2" t="n"/>
      <c r="X35" s="5" t="n"/>
      <c r="Y35" s="11">
        <f>IF(W35="","",IFERROR(VLOOKUP(W35,'Tarifs ingrédients'!$A$2:$E$101,5,FALSE),0))</f>
        <v/>
      </c>
      <c r="Z35" s="11">
        <f>IF(OR(W35="",X35=""),"",IFERROR(X35*Y35/1000,0))</f>
        <v/>
      </c>
      <c r="AA35" s="2" t="n"/>
      <c r="AB35" s="5" t="n"/>
      <c r="AC35" s="11">
        <f>IF(AA35="","",IFERROR(VLOOKUP(AA35,'Tarifs ingrédients'!$A$2:$E$101,5,FALSE),0))</f>
        <v/>
      </c>
      <c r="AD35" s="11">
        <f>IF(OR(AA35="",AB35=""),"",IFERROR(AB35*AC35/1000,0))</f>
        <v/>
      </c>
      <c r="AE35" s="11">
        <f>IF(COUNTA(G35,K35,O35,S35,W35,AA35)=0,"",SUM(J35,N35,R35,V35,Z35,AD35))</f>
        <v/>
      </c>
      <c r="AF35" s="11">
        <f>IF(OR(AE35="",E35=""),"",IFERROR(AE35/E35,0))</f>
        <v/>
      </c>
      <c r="AG35" s="7" t="n"/>
      <c r="AH35" s="11">
        <f>IF(AE35="","",AE35*(1+AG35))</f>
        <v/>
      </c>
      <c r="AI35" s="8" t="n"/>
      <c r="AJ35" s="7" t="n"/>
      <c r="AK35" s="11">
        <f>IF(OR(AI35="",AJ35=""),"",AI35*(1+AJ35))</f>
        <v/>
      </c>
      <c r="AL35" s="11">
        <f>IF(OR(AI35="",AH35=""),"",AI35-AH35)</f>
        <v/>
      </c>
      <c r="AM35" s="12">
        <f>IF(OR(AL35="",AI35=""),"",IFERROR(AL35/AI35,0))</f>
        <v/>
      </c>
      <c r="AN35" s="13">
        <f>IF(AM35="","",IF(AM35&lt;0.65,"À revoir","Rentable"))</f>
        <v/>
      </c>
      <c r="AO35" s="2" t="n"/>
      <c r="AP35" s="2" t="n"/>
    </row>
    <row r="36">
      <c r="A36" s="2" t="n"/>
      <c r="B36" s="2" t="n"/>
      <c r="C36" s="2" t="n"/>
      <c r="D36" s="3" t="n"/>
      <c r="E36" s="4" t="n"/>
      <c r="F36" s="4" t="n"/>
      <c r="G36" s="2" t="n"/>
      <c r="H36" s="5" t="n"/>
      <c r="I36" s="6">
        <f>IF(G36="","",IFERROR(VLOOKUP(G36,'Tarifs ingrédients'!$A$2:$E$101,5,FALSE),0))</f>
        <v/>
      </c>
      <c r="J36" s="6">
        <f>IF(OR(G36="",H36=""),"",IFERROR(H36*I36/1000,0))</f>
        <v/>
      </c>
      <c r="K36" s="2" t="n"/>
      <c r="L36" s="5" t="n"/>
      <c r="M36" s="6">
        <f>IF(K36="","",IFERROR(VLOOKUP(K36,'Tarifs ingrédients'!$A$2:$E$101,5,FALSE),0))</f>
        <v/>
      </c>
      <c r="N36" s="6">
        <f>IF(OR(K36="",L36=""),"",IFERROR(L36*M36/1000,0))</f>
        <v/>
      </c>
      <c r="O36" s="2" t="n"/>
      <c r="P36" s="5" t="n"/>
      <c r="Q36" s="6">
        <f>IF(O36="","",IFERROR(VLOOKUP(O36,'Tarifs ingrédients'!$A$2:$E$101,5,FALSE),0))</f>
        <v/>
      </c>
      <c r="R36" s="6">
        <f>IF(OR(O36="",P36=""),"",IFERROR(P36*Q36/1000,0))</f>
        <v/>
      </c>
      <c r="S36" s="2" t="n"/>
      <c r="T36" s="5" t="n"/>
      <c r="U36" s="6">
        <f>IF(S36="","",IFERROR(VLOOKUP(S36,'Tarifs ingrédients'!$A$2:$E$101,5,FALSE),0))</f>
        <v/>
      </c>
      <c r="V36" s="6">
        <f>IF(OR(S36="",T36=""),"",IFERROR(T36*U36/1000,0))</f>
        <v/>
      </c>
      <c r="W36" s="2" t="n"/>
      <c r="X36" s="5" t="n"/>
      <c r="Y36" s="6">
        <f>IF(W36="","",IFERROR(VLOOKUP(W36,'Tarifs ingrédients'!$A$2:$E$101,5,FALSE),0))</f>
        <v/>
      </c>
      <c r="Z36" s="6">
        <f>IF(OR(W36="",X36=""),"",IFERROR(X36*Y36/1000,0))</f>
        <v/>
      </c>
      <c r="AA36" s="2" t="n"/>
      <c r="AB36" s="5" t="n"/>
      <c r="AC36" s="6">
        <f>IF(AA36="","",IFERROR(VLOOKUP(AA36,'Tarifs ingrédients'!$A$2:$E$101,5,FALSE),0))</f>
        <v/>
      </c>
      <c r="AD36" s="6">
        <f>IF(OR(AA36="",AB36=""),"",IFERROR(AB36*AC36/1000,0))</f>
        <v/>
      </c>
      <c r="AE36" s="6">
        <f>IF(COUNTA(G36,K36,O36,S36,W36,AA36)=0,"",SUM(J36,N36,R36,V36,Z36,AD36))</f>
        <v/>
      </c>
      <c r="AF36" s="6">
        <f>IF(OR(AE36="",E36=""),"",IFERROR(AE36/E36,0))</f>
        <v/>
      </c>
      <c r="AG36" s="7" t="n"/>
      <c r="AH36" s="6">
        <f>IF(AE36="","",AE36*(1+AG36))</f>
        <v/>
      </c>
      <c r="AI36" s="8" t="n"/>
      <c r="AJ36" s="7" t="n"/>
      <c r="AK36" s="6">
        <f>IF(OR(AI36="",AJ36=""),"",AI36*(1+AJ36))</f>
        <v/>
      </c>
      <c r="AL36" s="6">
        <f>IF(OR(AI36="",AH36=""),"",AI36-AH36)</f>
        <v/>
      </c>
      <c r="AM36" s="9">
        <f>IF(OR(AL36="",AI36=""),"",IFERROR(AL36/AI36,0))</f>
        <v/>
      </c>
      <c r="AN36" s="10">
        <f>IF(AM36="","",IF(AM36&lt;0.65,"À revoir","Rentable"))</f>
        <v/>
      </c>
      <c r="AO36" s="2" t="n"/>
      <c r="AP36" s="2" t="n"/>
    </row>
    <row r="37">
      <c r="A37" s="2" t="n"/>
      <c r="B37" s="2" t="n"/>
      <c r="C37" s="2" t="n"/>
      <c r="D37" s="3" t="n"/>
      <c r="E37" s="4" t="n"/>
      <c r="F37" s="4" t="n"/>
      <c r="G37" s="2" t="n"/>
      <c r="H37" s="5" t="n"/>
      <c r="I37" s="11">
        <f>IF(G37="","",IFERROR(VLOOKUP(G37,'Tarifs ingrédients'!$A$2:$E$101,5,FALSE),0))</f>
        <v/>
      </c>
      <c r="J37" s="11">
        <f>IF(OR(G37="",H37=""),"",IFERROR(H37*I37/1000,0))</f>
        <v/>
      </c>
      <c r="K37" s="2" t="n"/>
      <c r="L37" s="5" t="n"/>
      <c r="M37" s="11">
        <f>IF(K37="","",IFERROR(VLOOKUP(K37,'Tarifs ingrédients'!$A$2:$E$101,5,FALSE),0))</f>
        <v/>
      </c>
      <c r="N37" s="11">
        <f>IF(OR(K37="",L37=""),"",IFERROR(L37*M37/1000,0))</f>
        <v/>
      </c>
      <c r="O37" s="2" t="n"/>
      <c r="P37" s="5" t="n"/>
      <c r="Q37" s="11">
        <f>IF(O37="","",IFERROR(VLOOKUP(O37,'Tarifs ingrédients'!$A$2:$E$101,5,FALSE),0))</f>
        <v/>
      </c>
      <c r="R37" s="11">
        <f>IF(OR(O37="",P37=""),"",IFERROR(P37*Q37/1000,0))</f>
        <v/>
      </c>
      <c r="S37" s="2" t="n"/>
      <c r="T37" s="5" t="n"/>
      <c r="U37" s="11">
        <f>IF(S37="","",IFERROR(VLOOKUP(S37,'Tarifs ingrédients'!$A$2:$E$101,5,FALSE),0))</f>
        <v/>
      </c>
      <c r="V37" s="11">
        <f>IF(OR(S37="",T37=""),"",IFERROR(T37*U37/1000,0))</f>
        <v/>
      </c>
      <c r="W37" s="2" t="n"/>
      <c r="X37" s="5" t="n"/>
      <c r="Y37" s="11">
        <f>IF(W37="","",IFERROR(VLOOKUP(W37,'Tarifs ingrédients'!$A$2:$E$101,5,FALSE),0))</f>
        <v/>
      </c>
      <c r="Z37" s="11">
        <f>IF(OR(W37="",X37=""),"",IFERROR(X37*Y37/1000,0))</f>
        <v/>
      </c>
      <c r="AA37" s="2" t="n"/>
      <c r="AB37" s="5" t="n"/>
      <c r="AC37" s="11">
        <f>IF(AA37="","",IFERROR(VLOOKUP(AA37,'Tarifs ingrédients'!$A$2:$E$101,5,FALSE),0))</f>
        <v/>
      </c>
      <c r="AD37" s="11">
        <f>IF(OR(AA37="",AB37=""),"",IFERROR(AB37*AC37/1000,0))</f>
        <v/>
      </c>
      <c r="AE37" s="11">
        <f>IF(COUNTA(G37,K37,O37,S37,W37,AA37)=0,"",SUM(J37,N37,R37,V37,Z37,AD37))</f>
        <v/>
      </c>
      <c r="AF37" s="11">
        <f>IF(OR(AE37="",E37=""),"",IFERROR(AE37/E37,0))</f>
        <v/>
      </c>
      <c r="AG37" s="7" t="n"/>
      <c r="AH37" s="11">
        <f>IF(AE37="","",AE37*(1+AG37))</f>
        <v/>
      </c>
      <c r="AI37" s="8" t="n"/>
      <c r="AJ37" s="7" t="n"/>
      <c r="AK37" s="11">
        <f>IF(OR(AI37="",AJ37=""),"",AI37*(1+AJ37))</f>
        <v/>
      </c>
      <c r="AL37" s="11">
        <f>IF(OR(AI37="",AH37=""),"",AI37-AH37)</f>
        <v/>
      </c>
      <c r="AM37" s="12">
        <f>IF(OR(AL37="",AI37=""),"",IFERROR(AL37/AI37,0))</f>
        <v/>
      </c>
      <c r="AN37" s="13">
        <f>IF(AM37="","",IF(AM37&lt;0.65,"À revoir","Rentable"))</f>
        <v/>
      </c>
      <c r="AO37" s="2" t="n"/>
      <c r="AP37" s="2" t="n"/>
    </row>
    <row r="38">
      <c r="A38" s="2" t="n"/>
      <c r="B38" s="2" t="n"/>
      <c r="C38" s="2" t="n"/>
      <c r="D38" s="3" t="n"/>
      <c r="E38" s="4" t="n"/>
      <c r="F38" s="4" t="n"/>
      <c r="G38" s="2" t="n"/>
      <c r="H38" s="5" t="n"/>
      <c r="I38" s="6">
        <f>IF(G38="","",IFERROR(VLOOKUP(G38,'Tarifs ingrédients'!$A$2:$E$101,5,FALSE),0))</f>
        <v/>
      </c>
      <c r="J38" s="6">
        <f>IF(OR(G38="",H38=""),"",IFERROR(H38*I38/1000,0))</f>
        <v/>
      </c>
      <c r="K38" s="2" t="n"/>
      <c r="L38" s="5" t="n"/>
      <c r="M38" s="6">
        <f>IF(K38="","",IFERROR(VLOOKUP(K38,'Tarifs ingrédients'!$A$2:$E$101,5,FALSE),0))</f>
        <v/>
      </c>
      <c r="N38" s="6">
        <f>IF(OR(K38="",L38=""),"",IFERROR(L38*M38/1000,0))</f>
        <v/>
      </c>
      <c r="O38" s="2" t="n"/>
      <c r="P38" s="5" t="n"/>
      <c r="Q38" s="6">
        <f>IF(O38="","",IFERROR(VLOOKUP(O38,'Tarifs ingrédients'!$A$2:$E$101,5,FALSE),0))</f>
        <v/>
      </c>
      <c r="R38" s="6">
        <f>IF(OR(O38="",P38=""),"",IFERROR(P38*Q38/1000,0))</f>
        <v/>
      </c>
      <c r="S38" s="2" t="n"/>
      <c r="T38" s="5" t="n"/>
      <c r="U38" s="6">
        <f>IF(S38="","",IFERROR(VLOOKUP(S38,'Tarifs ingrédients'!$A$2:$E$101,5,FALSE),0))</f>
        <v/>
      </c>
      <c r="V38" s="6">
        <f>IF(OR(S38="",T38=""),"",IFERROR(T38*U38/1000,0))</f>
        <v/>
      </c>
      <c r="W38" s="2" t="n"/>
      <c r="X38" s="5" t="n"/>
      <c r="Y38" s="6">
        <f>IF(W38="","",IFERROR(VLOOKUP(W38,'Tarifs ingrédients'!$A$2:$E$101,5,FALSE),0))</f>
        <v/>
      </c>
      <c r="Z38" s="6">
        <f>IF(OR(W38="",X38=""),"",IFERROR(X38*Y38/1000,0))</f>
        <v/>
      </c>
      <c r="AA38" s="2" t="n"/>
      <c r="AB38" s="5" t="n"/>
      <c r="AC38" s="6">
        <f>IF(AA38="","",IFERROR(VLOOKUP(AA38,'Tarifs ingrédients'!$A$2:$E$101,5,FALSE),0))</f>
        <v/>
      </c>
      <c r="AD38" s="6">
        <f>IF(OR(AA38="",AB38=""),"",IFERROR(AB38*AC38/1000,0))</f>
        <v/>
      </c>
      <c r="AE38" s="6">
        <f>IF(COUNTA(G38,K38,O38,S38,W38,AA38)=0,"",SUM(J38,N38,R38,V38,Z38,AD38))</f>
        <v/>
      </c>
      <c r="AF38" s="6">
        <f>IF(OR(AE38="",E38=""),"",IFERROR(AE38/E38,0))</f>
        <v/>
      </c>
      <c r="AG38" s="7" t="n"/>
      <c r="AH38" s="6">
        <f>IF(AE38="","",AE38*(1+AG38))</f>
        <v/>
      </c>
      <c r="AI38" s="8" t="n"/>
      <c r="AJ38" s="7" t="n"/>
      <c r="AK38" s="6">
        <f>IF(OR(AI38="",AJ38=""),"",AI38*(1+AJ38))</f>
        <v/>
      </c>
      <c r="AL38" s="6">
        <f>IF(OR(AI38="",AH38=""),"",AI38-AH38)</f>
        <v/>
      </c>
      <c r="AM38" s="9">
        <f>IF(OR(AL38="",AI38=""),"",IFERROR(AL38/AI38,0))</f>
        <v/>
      </c>
      <c r="AN38" s="10">
        <f>IF(AM38="","",IF(AM38&lt;0.65,"À revoir","Rentable"))</f>
        <v/>
      </c>
      <c r="AO38" s="2" t="n"/>
      <c r="AP38" s="2" t="n"/>
    </row>
    <row r="39">
      <c r="A39" s="2" t="n"/>
      <c r="B39" s="2" t="n"/>
      <c r="C39" s="2" t="n"/>
      <c r="D39" s="3" t="n"/>
      <c r="E39" s="4" t="n"/>
      <c r="F39" s="4" t="n"/>
      <c r="G39" s="2" t="n"/>
      <c r="H39" s="5" t="n"/>
      <c r="I39" s="11">
        <f>IF(G39="","",IFERROR(VLOOKUP(G39,'Tarifs ingrédients'!$A$2:$E$101,5,FALSE),0))</f>
        <v/>
      </c>
      <c r="J39" s="11">
        <f>IF(OR(G39="",H39=""),"",IFERROR(H39*I39/1000,0))</f>
        <v/>
      </c>
      <c r="K39" s="2" t="n"/>
      <c r="L39" s="5" t="n"/>
      <c r="M39" s="11">
        <f>IF(K39="","",IFERROR(VLOOKUP(K39,'Tarifs ingrédients'!$A$2:$E$101,5,FALSE),0))</f>
        <v/>
      </c>
      <c r="N39" s="11">
        <f>IF(OR(K39="",L39=""),"",IFERROR(L39*M39/1000,0))</f>
        <v/>
      </c>
      <c r="O39" s="2" t="n"/>
      <c r="P39" s="5" t="n"/>
      <c r="Q39" s="11">
        <f>IF(O39="","",IFERROR(VLOOKUP(O39,'Tarifs ingrédients'!$A$2:$E$101,5,FALSE),0))</f>
        <v/>
      </c>
      <c r="R39" s="11">
        <f>IF(OR(O39="",P39=""),"",IFERROR(P39*Q39/1000,0))</f>
        <v/>
      </c>
      <c r="S39" s="2" t="n"/>
      <c r="T39" s="5" t="n"/>
      <c r="U39" s="11">
        <f>IF(S39="","",IFERROR(VLOOKUP(S39,'Tarifs ingrédients'!$A$2:$E$101,5,FALSE),0))</f>
        <v/>
      </c>
      <c r="V39" s="11">
        <f>IF(OR(S39="",T39=""),"",IFERROR(T39*U39/1000,0))</f>
        <v/>
      </c>
      <c r="W39" s="2" t="n"/>
      <c r="X39" s="5" t="n"/>
      <c r="Y39" s="11">
        <f>IF(W39="","",IFERROR(VLOOKUP(W39,'Tarifs ingrédients'!$A$2:$E$101,5,FALSE),0))</f>
        <v/>
      </c>
      <c r="Z39" s="11">
        <f>IF(OR(W39="",X39=""),"",IFERROR(X39*Y39/1000,0))</f>
        <v/>
      </c>
      <c r="AA39" s="2" t="n"/>
      <c r="AB39" s="5" t="n"/>
      <c r="AC39" s="11">
        <f>IF(AA39="","",IFERROR(VLOOKUP(AA39,'Tarifs ingrédients'!$A$2:$E$101,5,FALSE),0))</f>
        <v/>
      </c>
      <c r="AD39" s="11">
        <f>IF(OR(AA39="",AB39=""),"",IFERROR(AB39*AC39/1000,0))</f>
        <v/>
      </c>
      <c r="AE39" s="11">
        <f>IF(COUNTA(G39,K39,O39,S39,W39,AA39)=0,"",SUM(J39,N39,R39,V39,Z39,AD39))</f>
        <v/>
      </c>
      <c r="AF39" s="11">
        <f>IF(OR(AE39="",E39=""),"",IFERROR(AE39/E39,0))</f>
        <v/>
      </c>
      <c r="AG39" s="7" t="n"/>
      <c r="AH39" s="11">
        <f>IF(AE39="","",AE39*(1+AG39))</f>
        <v/>
      </c>
      <c r="AI39" s="8" t="n"/>
      <c r="AJ39" s="7" t="n"/>
      <c r="AK39" s="11">
        <f>IF(OR(AI39="",AJ39=""),"",AI39*(1+AJ39))</f>
        <v/>
      </c>
      <c r="AL39" s="11">
        <f>IF(OR(AI39="",AH39=""),"",AI39-AH39)</f>
        <v/>
      </c>
      <c r="AM39" s="12">
        <f>IF(OR(AL39="",AI39=""),"",IFERROR(AL39/AI39,0))</f>
        <v/>
      </c>
      <c r="AN39" s="13">
        <f>IF(AM39="","",IF(AM39&lt;0.65,"À revoir","Rentable"))</f>
        <v/>
      </c>
      <c r="AO39" s="2" t="n"/>
      <c r="AP39" s="2" t="n"/>
    </row>
    <row r="40">
      <c r="A40" s="2" t="n"/>
      <c r="B40" s="2" t="n"/>
      <c r="C40" s="2" t="n"/>
      <c r="D40" s="3" t="n"/>
      <c r="E40" s="4" t="n"/>
      <c r="F40" s="4" t="n"/>
      <c r="G40" s="2" t="n"/>
      <c r="H40" s="5" t="n"/>
      <c r="I40" s="6">
        <f>IF(G40="","",IFERROR(VLOOKUP(G40,'Tarifs ingrédients'!$A$2:$E$101,5,FALSE),0))</f>
        <v/>
      </c>
      <c r="J40" s="6">
        <f>IF(OR(G40="",H40=""),"",IFERROR(H40*I40/1000,0))</f>
        <v/>
      </c>
      <c r="K40" s="2" t="n"/>
      <c r="L40" s="5" t="n"/>
      <c r="M40" s="6">
        <f>IF(K40="","",IFERROR(VLOOKUP(K40,'Tarifs ingrédients'!$A$2:$E$101,5,FALSE),0))</f>
        <v/>
      </c>
      <c r="N40" s="6">
        <f>IF(OR(K40="",L40=""),"",IFERROR(L40*M40/1000,0))</f>
        <v/>
      </c>
      <c r="O40" s="2" t="n"/>
      <c r="P40" s="5" t="n"/>
      <c r="Q40" s="6">
        <f>IF(O40="","",IFERROR(VLOOKUP(O40,'Tarifs ingrédients'!$A$2:$E$101,5,FALSE),0))</f>
        <v/>
      </c>
      <c r="R40" s="6">
        <f>IF(OR(O40="",P40=""),"",IFERROR(P40*Q40/1000,0))</f>
        <v/>
      </c>
      <c r="S40" s="2" t="n"/>
      <c r="T40" s="5" t="n"/>
      <c r="U40" s="6">
        <f>IF(S40="","",IFERROR(VLOOKUP(S40,'Tarifs ingrédients'!$A$2:$E$101,5,FALSE),0))</f>
        <v/>
      </c>
      <c r="V40" s="6">
        <f>IF(OR(S40="",T40=""),"",IFERROR(T40*U40/1000,0))</f>
        <v/>
      </c>
      <c r="W40" s="2" t="n"/>
      <c r="X40" s="5" t="n"/>
      <c r="Y40" s="6">
        <f>IF(W40="","",IFERROR(VLOOKUP(W40,'Tarifs ingrédients'!$A$2:$E$101,5,FALSE),0))</f>
        <v/>
      </c>
      <c r="Z40" s="6">
        <f>IF(OR(W40="",X40=""),"",IFERROR(X40*Y40/1000,0))</f>
        <v/>
      </c>
      <c r="AA40" s="2" t="n"/>
      <c r="AB40" s="5" t="n"/>
      <c r="AC40" s="6">
        <f>IF(AA40="","",IFERROR(VLOOKUP(AA40,'Tarifs ingrédients'!$A$2:$E$101,5,FALSE),0))</f>
        <v/>
      </c>
      <c r="AD40" s="6">
        <f>IF(OR(AA40="",AB40=""),"",IFERROR(AB40*AC40/1000,0))</f>
        <v/>
      </c>
      <c r="AE40" s="6">
        <f>IF(COUNTA(G40,K40,O40,S40,W40,AA40)=0,"",SUM(J40,N40,R40,V40,Z40,AD40))</f>
        <v/>
      </c>
      <c r="AF40" s="6">
        <f>IF(OR(AE40="",E40=""),"",IFERROR(AE40/E40,0))</f>
        <v/>
      </c>
      <c r="AG40" s="7" t="n"/>
      <c r="AH40" s="6">
        <f>IF(AE40="","",AE40*(1+AG40))</f>
        <v/>
      </c>
      <c r="AI40" s="8" t="n"/>
      <c r="AJ40" s="7" t="n"/>
      <c r="AK40" s="6">
        <f>IF(OR(AI40="",AJ40=""),"",AI40*(1+AJ40))</f>
        <v/>
      </c>
      <c r="AL40" s="6">
        <f>IF(OR(AI40="",AH40=""),"",AI40-AH40)</f>
        <v/>
      </c>
      <c r="AM40" s="9">
        <f>IF(OR(AL40="",AI40=""),"",IFERROR(AL40/AI40,0))</f>
        <v/>
      </c>
      <c r="AN40" s="10">
        <f>IF(AM40="","",IF(AM40&lt;0.65,"À revoir","Rentable"))</f>
        <v/>
      </c>
      <c r="AO40" s="2" t="n"/>
      <c r="AP40" s="2" t="n"/>
    </row>
    <row r="41">
      <c r="A41" s="2" t="n"/>
      <c r="B41" s="2" t="n"/>
      <c r="C41" s="2" t="n"/>
      <c r="D41" s="3" t="n"/>
      <c r="E41" s="4" t="n"/>
      <c r="F41" s="4" t="n"/>
      <c r="G41" s="2" t="n"/>
      <c r="H41" s="5" t="n"/>
      <c r="I41" s="11">
        <f>IF(G41="","",IFERROR(VLOOKUP(G41,'Tarifs ingrédients'!$A$2:$E$101,5,FALSE),0))</f>
        <v/>
      </c>
      <c r="J41" s="11">
        <f>IF(OR(G41="",H41=""),"",IFERROR(H41*I41/1000,0))</f>
        <v/>
      </c>
      <c r="K41" s="2" t="n"/>
      <c r="L41" s="5" t="n"/>
      <c r="M41" s="11">
        <f>IF(K41="","",IFERROR(VLOOKUP(K41,'Tarifs ingrédients'!$A$2:$E$101,5,FALSE),0))</f>
        <v/>
      </c>
      <c r="N41" s="11">
        <f>IF(OR(K41="",L41=""),"",IFERROR(L41*M41/1000,0))</f>
        <v/>
      </c>
      <c r="O41" s="2" t="n"/>
      <c r="P41" s="5" t="n"/>
      <c r="Q41" s="11">
        <f>IF(O41="","",IFERROR(VLOOKUP(O41,'Tarifs ingrédients'!$A$2:$E$101,5,FALSE),0))</f>
        <v/>
      </c>
      <c r="R41" s="11">
        <f>IF(OR(O41="",P41=""),"",IFERROR(P41*Q41/1000,0))</f>
        <v/>
      </c>
      <c r="S41" s="2" t="n"/>
      <c r="T41" s="5" t="n"/>
      <c r="U41" s="11">
        <f>IF(S41="","",IFERROR(VLOOKUP(S41,'Tarifs ingrédients'!$A$2:$E$101,5,FALSE),0))</f>
        <v/>
      </c>
      <c r="V41" s="11">
        <f>IF(OR(S41="",T41=""),"",IFERROR(T41*U41/1000,0))</f>
        <v/>
      </c>
      <c r="W41" s="2" t="n"/>
      <c r="X41" s="5" t="n"/>
      <c r="Y41" s="11">
        <f>IF(W41="","",IFERROR(VLOOKUP(W41,'Tarifs ingrédients'!$A$2:$E$101,5,FALSE),0))</f>
        <v/>
      </c>
      <c r="Z41" s="11">
        <f>IF(OR(W41="",X41=""),"",IFERROR(X41*Y41/1000,0))</f>
        <v/>
      </c>
      <c r="AA41" s="2" t="n"/>
      <c r="AB41" s="5" t="n"/>
      <c r="AC41" s="11">
        <f>IF(AA41="","",IFERROR(VLOOKUP(AA41,'Tarifs ingrédients'!$A$2:$E$101,5,FALSE),0))</f>
        <v/>
      </c>
      <c r="AD41" s="11">
        <f>IF(OR(AA41="",AB41=""),"",IFERROR(AB41*AC41/1000,0))</f>
        <v/>
      </c>
      <c r="AE41" s="11">
        <f>IF(COUNTA(G41,K41,O41,S41,W41,AA41)=0,"",SUM(J41,N41,R41,V41,Z41,AD41))</f>
        <v/>
      </c>
      <c r="AF41" s="11">
        <f>IF(OR(AE41="",E41=""),"",IFERROR(AE41/E41,0))</f>
        <v/>
      </c>
      <c r="AG41" s="7" t="n"/>
      <c r="AH41" s="11">
        <f>IF(AE41="","",AE41*(1+AG41))</f>
        <v/>
      </c>
      <c r="AI41" s="8" t="n"/>
      <c r="AJ41" s="7" t="n"/>
      <c r="AK41" s="11">
        <f>IF(OR(AI41="",AJ41=""),"",AI41*(1+AJ41))</f>
        <v/>
      </c>
      <c r="AL41" s="11">
        <f>IF(OR(AI41="",AH41=""),"",AI41-AH41)</f>
        <v/>
      </c>
      <c r="AM41" s="12">
        <f>IF(OR(AL41="",AI41=""),"",IFERROR(AL41/AI41,0))</f>
        <v/>
      </c>
      <c r="AN41" s="13">
        <f>IF(AM41="","",IF(AM41&lt;0.65,"À revoir","Rentable"))</f>
        <v/>
      </c>
      <c r="AO41" s="2" t="n"/>
      <c r="AP41" s="2" t="n"/>
    </row>
    <row r="42">
      <c r="A42" s="2" t="n"/>
      <c r="B42" s="2" t="n"/>
      <c r="C42" s="2" t="n"/>
      <c r="D42" s="3" t="n"/>
      <c r="E42" s="4" t="n"/>
      <c r="F42" s="4" t="n"/>
      <c r="G42" s="2" t="n"/>
      <c r="H42" s="5" t="n"/>
      <c r="I42" s="6">
        <f>IF(G42="","",IFERROR(VLOOKUP(G42,'Tarifs ingrédients'!$A$2:$E$101,5,FALSE),0))</f>
        <v/>
      </c>
      <c r="J42" s="6">
        <f>IF(OR(G42="",H42=""),"",IFERROR(H42*I42/1000,0))</f>
        <v/>
      </c>
      <c r="K42" s="2" t="n"/>
      <c r="L42" s="5" t="n"/>
      <c r="M42" s="6">
        <f>IF(K42="","",IFERROR(VLOOKUP(K42,'Tarifs ingrédients'!$A$2:$E$101,5,FALSE),0))</f>
        <v/>
      </c>
      <c r="N42" s="6">
        <f>IF(OR(K42="",L42=""),"",IFERROR(L42*M42/1000,0))</f>
        <v/>
      </c>
      <c r="O42" s="2" t="n"/>
      <c r="P42" s="5" t="n"/>
      <c r="Q42" s="6">
        <f>IF(O42="","",IFERROR(VLOOKUP(O42,'Tarifs ingrédients'!$A$2:$E$101,5,FALSE),0))</f>
        <v/>
      </c>
      <c r="R42" s="6">
        <f>IF(OR(O42="",P42=""),"",IFERROR(P42*Q42/1000,0))</f>
        <v/>
      </c>
      <c r="S42" s="2" t="n"/>
      <c r="T42" s="5" t="n"/>
      <c r="U42" s="6">
        <f>IF(S42="","",IFERROR(VLOOKUP(S42,'Tarifs ingrédients'!$A$2:$E$101,5,FALSE),0))</f>
        <v/>
      </c>
      <c r="V42" s="6">
        <f>IF(OR(S42="",T42=""),"",IFERROR(T42*U42/1000,0))</f>
        <v/>
      </c>
      <c r="W42" s="2" t="n"/>
      <c r="X42" s="5" t="n"/>
      <c r="Y42" s="6">
        <f>IF(W42="","",IFERROR(VLOOKUP(W42,'Tarifs ingrédients'!$A$2:$E$101,5,FALSE),0))</f>
        <v/>
      </c>
      <c r="Z42" s="6">
        <f>IF(OR(W42="",X42=""),"",IFERROR(X42*Y42/1000,0))</f>
        <v/>
      </c>
      <c r="AA42" s="2" t="n"/>
      <c r="AB42" s="5" t="n"/>
      <c r="AC42" s="6">
        <f>IF(AA42="","",IFERROR(VLOOKUP(AA42,'Tarifs ingrédients'!$A$2:$E$101,5,FALSE),0))</f>
        <v/>
      </c>
      <c r="AD42" s="6">
        <f>IF(OR(AA42="",AB42=""),"",IFERROR(AB42*AC42/1000,0))</f>
        <v/>
      </c>
      <c r="AE42" s="6">
        <f>IF(COUNTA(G42,K42,O42,S42,W42,AA42)=0,"",SUM(J42,N42,R42,V42,Z42,AD42))</f>
        <v/>
      </c>
      <c r="AF42" s="6">
        <f>IF(OR(AE42="",E42=""),"",IFERROR(AE42/E42,0))</f>
        <v/>
      </c>
      <c r="AG42" s="7" t="n"/>
      <c r="AH42" s="6">
        <f>IF(AE42="","",AE42*(1+AG42))</f>
        <v/>
      </c>
      <c r="AI42" s="8" t="n"/>
      <c r="AJ42" s="7" t="n"/>
      <c r="AK42" s="6">
        <f>IF(OR(AI42="",AJ42=""),"",AI42*(1+AJ42))</f>
        <v/>
      </c>
      <c r="AL42" s="6">
        <f>IF(OR(AI42="",AH42=""),"",AI42-AH42)</f>
        <v/>
      </c>
      <c r="AM42" s="9">
        <f>IF(OR(AL42="",AI42=""),"",IFERROR(AL42/AI42,0))</f>
        <v/>
      </c>
      <c r="AN42" s="10">
        <f>IF(AM42="","",IF(AM42&lt;0.65,"À revoir","Rentable"))</f>
        <v/>
      </c>
      <c r="AO42" s="2" t="n"/>
      <c r="AP42" s="2" t="n"/>
    </row>
    <row r="43">
      <c r="A43" s="2" t="n"/>
      <c r="B43" s="2" t="n"/>
      <c r="C43" s="2" t="n"/>
      <c r="D43" s="3" t="n"/>
      <c r="E43" s="4" t="n"/>
      <c r="F43" s="4" t="n"/>
      <c r="G43" s="2" t="n"/>
      <c r="H43" s="5" t="n"/>
      <c r="I43" s="11">
        <f>IF(G43="","",IFERROR(VLOOKUP(G43,'Tarifs ingrédients'!$A$2:$E$101,5,FALSE),0))</f>
        <v/>
      </c>
      <c r="J43" s="11">
        <f>IF(OR(G43="",H43=""),"",IFERROR(H43*I43/1000,0))</f>
        <v/>
      </c>
      <c r="K43" s="2" t="n"/>
      <c r="L43" s="5" t="n"/>
      <c r="M43" s="11">
        <f>IF(K43="","",IFERROR(VLOOKUP(K43,'Tarifs ingrédients'!$A$2:$E$101,5,FALSE),0))</f>
        <v/>
      </c>
      <c r="N43" s="11">
        <f>IF(OR(K43="",L43=""),"",IFERROR(L43*M43/1000,0))</f>
        <v/>
      </c>
      <c r="O43" s="2" t="n"/>
      <c r="P43" s="5" t="n"/>
      <c r="Q43" s="11">
        <f>IF(O43="","",IFERROR(VLOOKUP(O43,'Tarifs ingrédients'!$A$2:$E$101,5,FALSE),0))</f>
        <v/>
      </c>
      <c r="R43" s="11">
        <f>IF(OR(O43="",P43=""),"",IFERROR(P43*Q43/1000,0))</f>
        <v/>
      </c>
      <c r="S43" s="2" t="n"/>
      <c r="T43" s="5" t="n"/>
      <c r="U43" s="11">
        <f>IF(S43="","",IFERROR(VLOOKUP(S43,'Tarifs ingrédients'!$A$2:$E$101,5,FALSE),0))</f>
        <v/>
      </c>
      <c r="V43" s="11">
        <f>IF(OR(S43="",T43=""),"",IFERROR(T43*U43/1000,0))</f>
        <v/>
      </c>
      <c r="W43" s="2" t="n"/>
      <c r="X43" s="5" t="n"/>
      <c r="Y43" s="11">
        <f>IF(W43="","",IFERROR(VLOOKUP(W43,'Tarifs ingrédients'!$A$2:$E$101,5,FALSE),0))</f>
        <v/>
      </c>
      <c r="Z43" s="11">
        <f>IF(OR(W43="",X43=""),"",IFERROR(X43*Y43/1000,0))</f>
        <v/>
      </c>
      <c r="AA43" s="2" t="n"/>
      <c r="AB43" s="5" t="n"/>
      <c r="AC43" s="11">
        <f>IF(AA43="","",IFERROR(VLOOKUP(AA43,'Tarifs ingrédients'!$A$2:$E$101,5,FALSE),0))</f>
        <v/>
      </c>
      <c r="AD43" s="11">
        <f>IF(OR(AA43="",AB43=""),"",IFERROR(AB43*AC43/1000,0))</f>
        <v/>
      </c>
      <c r="AE43" s="11">
        <f>IF(COUNTA(G43,K43,O43,S43,W43,AA43)=0,"",SUM(J43,N43,R43,V43,Z43,AD43))</f>
        <v/>
      </c>
      <c r="AF43" s="11">
        <f>IF(OR(AE43="",E43=""),"",IFERROR(AE43/E43,0))</f>
        <v/>
      </c>
      <c r="AG43" s="7" t="n"/>
      <c r="AH43" s="11">
        <f>IF(AE43="","",AE43*(1+AG43))</f>
        <v/>
      </c>
      <c r="AI43" s="8" t="n"/>
      <c r="AJ43" s="7" t="n"/>
      <c r="AK43" s="11">
        <f>IF(OR(AI43="",AJ43=""),"",AI43*(1+AJ43))</f>
        <v/>
      </c>
      <c r="AL43" s="11">
        <f>IF(OR(AI43="",AH43=""),"",AI43-AH43)</f>
        <v/>
      </c>
      <c r="AM43" s="12">
        <f>IF(OR(AL43="",AI43=""),"",IFERROR(AL43/AI43,0))</f>
        <v/>
      </c>
      <c r="AN43" s="13">
        <f>IF(AM43="","",IF(AM43&lt;0.65,"À revoir","Rentable"))</f>
        <v/>
      </c>
      <c r="AO43" s="2" t="n"/>
      <c r="AP43" s="2" t="n"/>
    </row>
    <row r="44">
      <c r="A44" s="2" t="n"/>
      <c r="B44" s="2" t="n"/>
      <c r="C44" s="2" t="n"/>
      <c r="D44" s="3" t="n"/>
      <c r="E44" s="4" t="n"/>
      <c r="F44" s="4" t="n"/>
      <c r="G44" s="2" t="n"/>
      <c r="H44" s="5" t="n"/>
      <c r="I44" s="6">
        <f>IF(G44="","",IFERROR(VLOOKUP(G44,'Tarifs ingrédients'!$A$2:$E$101,5,FALSE),0))</f>
        <v/>
      </c>
      <c r="J44" s="6">
        <f>IF(OR(G44="",H44=""),"",IFERROR(H44*I44/1000,0))</f>
        <v/>
      </c>
      <c r="K44" s="2" t="n"/>
      <c r="L44" s="5" t="n"/>
      <c r="M44" s="6">
        <f>IF(K44="","",IFERROR(VLOOKUP(K44,'Tarifs ingrédients'!$A$2:$E$101,5,FALSE),0))</f>
        <v/>
      </c>
      <c r="N44" s="6">
        <f>IF(OR(K44="",L44=""),"",IFERROR(L44*M44/1000,0))</f>
        <v/>
      </c>
      <c r="O44" s="2" t="n"/>
      <c r="P44" s="5" t="n"/>
      <c r="Q44" s="6">
        <f>IF(O44="","",IFERROR(VLOOKUP(O44,'Tarifs ingrédients'!$A$2:$E$101,5,FALSE),0))</f>
        <v/>
      </c>
      <c r="R44" s="6">
        <f>IF(OR(O44="",P44=""),"",IFERROR(P44*Q44/1000,0))</f>
        <v/>
      </c>
      <c r="S44" s="2" t="n"/>
      <c r="T44" s="5" t="n"/>
      <c r="U44" s="6">
        <f>IF(S44="","",IFERROR(VLOOKUP(S44,'Tarifs ingrédients'!$A$2:$E$101,5,FALSE),0))</f>
        <v/>
      </c>
      <c r="V44" s="6">
        <f>IF(OR(S44="",T44=""),"",IFERROR(T44*U44/1000,0))</f>
        <v/>
      </c>
      <c r="W44" s="2" t="n"/>
      <c r="X44" s="5" t="n"/>
      <c r="Y44" s="6">
        <f>IF(W44="","",IFERROR(VLOOKUP(W44,'Tarifs ingrédients'!$A$2:$E$101,5,FALSE),0))</f>
        <v/>
      </c>
      <c r="Z44" s="6">
        <f>IF(OR(W44="",X44=""),"",IFERROR(X44*Y44/1000,0))</f>
        <v/>
      </c>
      <c r="AA44" s="2" t="n"/>
      <c r="AB44" s="5" t="n"/>
      <c r="AC44" s="6">
        <f>IF(AA44="","",IFERROR(VLOOKUP(AA44,'Tarifs ingrédients'!$A$2:$E$101,5,FALSE),0))</f>
        <v/>
      </c>
      <c r="AD44" s="6">
        <f>IF(OR(AA44="",AB44=""),"",IFERROR(AB44*AC44/1000,0))</f>
        <v/>
      </c>
      <c r="AE44" s="6">
        <f>IF(COUNTA(G44,K44,O44,S44,W44,AA44)=0,"",SUM(J44,N44,R44,V44,Z44,AD44))</f>
        <v/>
      </c>
      <c r="AF44" s="6">
        <f>IF(OR(AE44="",E44=""),"",IFERROR(AE44/E44,0))</f>
        <v/>
      </c>
      <c r="AG44" s="7" t="n"/>
      <c r="AH44" s="6">
        <f>IF(AE44="","",AE44*(1+AG44))</f>
        <v/>
      </c>
      <c r="AI44" s="8" t="n"/>
      <c r="AJ44" s="7" t="n"/>
      <c r="AK44" s="6">
        <f>IF(OR(AI44="",AJ44=""),"",AI44*(1+AJ44))</f>
        <v/>
      </c>
      <c r="AL44" s="6">
        <f>IF(OR(AI44="",AH44=""),"",AI44-AH44)</f>
        <v/>
      </c>
      <c r="AM44" s="9">
        <f>IF(OR(AL44="",AI44=""),"",IFERROR(AL44/AI44,0))</f>
        <v/>
      </c>
      <c r="AN44" s="10">
        <f>IF(AM44="","",IF(AM44&lt;0.65,"À revoir","Rentable"))</f>
        <v/>
      </c>
      <c r="AO44" s="2" t="n"/>
      <c r="AP44" s="2" t="n"/>
    </row>
    <row r="45">
      <c r="A45" s="2" t="n"/>
      <c r="B45" s="2" t="n"/>
      <c r="C45" s="2" t="n"/>
      <c r="D45" s="3" t="n"/>
      <c r="E45" s="4" t="n"/>
      <c r="F45" s="4" t="n"/>
      <c r="G45" s="2" t="n"/>
      <c r="H45" s="5" t="n"/>
      <c r="I45" s="11">
        <f>IF(G45="","",IFERROR(VLOOKUP(G45,'Tarifs ingrédients'!$A$2:$E$101,5,FALSE),0))</f>
        <v/>
      </c>
      <c r="J45" s="11">
        <f>IF(OR(G45="",H45=""),"",IFERROR(H45*I45/1000,0))</f>
        <v/>
      </c>
      <c r="K45" s="2" t="n"/>
      <c r="L45" s="5" t="n"/>
      <c r="M45" s="11">
        <f>IF(K45="","",IFERROR(VLOOKUP(K45,'Tarifs ingrédients'!$A$2:$E$101,5,FALSE),0))</f>
        <v/>
      </c>
      <c r="N45" s="11">
        <f>IF(OR(K45="",L45=""),"",IFERROR(L45*M45/1000,0))</f>
        <v/>
      </c>
      <c r="O45" s="2" t="n"/>
      <c r="P45" s="5" t="n"/>
      <c r="Q45" s="11">
        <f>IF(O45="","",IFERROR(VLOOKUP(O45,'Tarifs ingrédients'!$A$2:$E$101,5,FALSE),0))</f>
        <v/>
      </c>
      <c r="R45" s="11">
        <f>IF(OR(O45="",P45=""),"",IFERROR(P45*Q45/1000,0))</f>
        <v/>
      </c>
      <c r="S45" s="2" t="n"/>
      <c r="T45" s="5" t="n"/>
      <c r="U45" s="11">
        <f>IF(S45="","",IFERROR(VLOOKUP(S45,'Tarifs ingrédients'!$A$2:$E$101,5,FALSE),0))</f>
        <v/>
      </c>
      <c r="V45" s="11">
        <f>IF(OR(S45="",T45=""),"",IFERROR(T45*U45/1000,0))</f>
        <v/>
      </c>
      <c r="W45" s="2" t="n"/>
      <c r="X45" s="5" t="n"/>
      <c r="Y45" s="11">
        <f>IF(W45="","",IFERROR(VLOOKUP(W45,'Tarifs ingrédients'!$A$2:$E$101,5,FALSE),0))</f>
        <v/>
      </c>
      <c r="Z45" s="11">
        <f>IF(OR(W45="",X45=""),"",IFERROR(X45*Y45/1000,0))</f>
        <v/>
      </c>
      <c r="AA45" s="2" t="n"/>
      <c r="AB45" s="5" t="n"/>
      <c r="AC45" s="11">
        <f>IF(AA45="","",IFERROR(VLOOKUP(AA45,'Tarifs ingrédients'!$A$2:$E$101,5,FALSE),0))</f>
        <v/>
      </c>
      <c r="AD45" s="11">
        <f>IF(OR(AA45="",AB45=""),"",IFERROR(AB45*AC45/1000,0))</f>
        <v/>
      </c>
      <c r="AE45" s="11">
        <f>IF(COUNTA(G45,K45,O45,S45,W45,AA45)=0,"",SUM(J45,N45,R45,V45,Z45,AD45))</f>
        <v/>
      </c>
      <c r="AF45" s="11">
        <f>IF(OR(AE45="",E45=""),"",IFERROR(AE45/E45,0))</f>
        <v/>
      </c>
      <c r="AG45" s="7" t="n"/>
      <c r="AH45" s="11">
        <f>IF(AE45="","",AE45*(1+AG45))</f>
        <v/>
      </c>
      <c r="AI45" s="8" t="n"/>
      <c r="AJ45" s="7" t="n"/>
      <c r="AK45" s="11">
        <f>IF(OR(AI45="",AJ45=""),"",AI45*(1+AJ45))</f>
        <v/>
      </c>
      <c r="AL45" s="11">
        <f>IF(OR(AI45="",AH45=""),"",AI45-AH45)</f>
        <v/>
      </c>
      <c r="AM45" s="12">
        <f>IF(OR(AL45="",AI45=""),"",IFERROR(AL45/AI45,0))</f>
        <v/>
      </c>
      <c r="AN45" s="13">
        <f>IF(AM45="","",IF(AM45&lt;0.65,"À revoir","Rentable"))</f>
        <v/>
      </c>
      <c r="AO45" s="2" t="n"/>
      <c r="AP45" s="2" t="n"/>
    </row>
    <row r="46">
      <c r="A46" s="2" t="n"/>
      <c r="B46" s="2" t="n"/>
      <c r="C46" s="2" t="n"/>
      <c r="D46" s="3" t="n"/>
      <c r="E46" s="4" t="n"/>
      <c r="F46" s="4" t="n"/>
      <c r="G46" s="2" t="n"/>
      <c r="H46" s="5" t="n"/>
      <c r="I46" s="6">
        <f>IF(G46="","",IFERROR(VLOOKUP(G46,'Tarifs ingrédients'!$A$2:$E$101,5,FALSE),0))</f>
        <v/>
      </c>
      <c r="J46" s="6">
        <f>IF(OR(G46="",H46=""),"",IFERROR(H46*I46/1000,0))</f>
        <v/>
      </c>
      <c r="K46" s="2" t="n"/>
      <c r="L46" s="5" t="n"/>
      <c r="M46" s="6">
        <f>IF(K46="","",IFERROR(VLOOKUP(K46,'Tarifs ingrédients'!$A$2:$E$101,5,FALSE),0))</f>
        <v/>
      </c>
      <c r="N46" s="6">
        <f>IF(OR(K46="",L46=""),"",IFERROR(L46*M46/1000,0))</f>
        <v/>
      </c>
      <c r="O46" s="2" t="n"/>
      <c r="P46" s="5" t="n"/>
      <c r="Q46" s="6">
        <f>IF(O46="","",IFERROR(VLOOKUP(O46,'Tarifs ingrédients'!$A$2:$E$101,5,FALSE),0))</f>
        <v/>
      </c>
      <c r="R46" s="6">
        <f>IF(OR(O46="",P46=""),"",IFERROR(P46*Q46/1000,0))</f>
        <v/>
      </c>
      <c r="S46" s="2" t="n"/>
      <c r="T46" s="5" t="n"/>
      <c r="U46" s="6">
        <f>IF(S46="","",IFERROR(VLOOKUP(S46,'Tarifs ingrédients'!$A$2:$E$101,5,FALSE),0))</f>
        <v/>
      </c>
      <c r="V46" s="6">
        <f>IF(OR(S46="",T46=""),"",IFERROR(T46*U46/1000,0))</f>
        <v/>
      </c>
      <c r="W46" s="2" t="n"/>
      <c r="X46" s="5" t="n"/>
      <c r="Y46" s="6">
        <f>IF(W46="","",IFERROR(VLOOKUP(W46,'Tarifs ingrédients'!$A$2:$E$101,5,FALSE),0))</f>
        <v/>
      </c>
      <c r="Z46" s="6">
        <f>IF(OR(W46="",X46=""),"",IFERROR(X46*Y46/1000,0))</f>
        <v/>
      </c>
      <c r="AA46" s="2" t="n"/>
      <c r="AB46" s="5" t="n"/>
      <c r="AC46" s="6">
        <f>IF(AA46="","",IFERROR(VLOOKUP(AA46,'Tarifs ingrédients'!$A$2:$E$101,5,FALSE),0))</f>
        <v/>
      </c>
      <c r="AD46" s="6">
        <f>IF(OR(AA46="",AB46=""),"",IFERROR(AB46*AC46/1000,0))</f>
        <v/>
      </c>
      <c r="AE46" s="6">
        <f>IF(COUNTA(G46,K46,O46,S46,W46,AA46)=0,"",SUM(J46,N46,R46,V46,Z46,AD46))</f>
        <v/>
      </c>
      <c r="AF46" s="6">
        <f>IF(OR(AE46="",E46=""),"",IFERROR(AE46/E46,0))</f>
        <v/>
      </c>
      <c r="AG46" s="7" t="n"/>
      <c r="AH46" s="6">
        <f>IF(AE46="","",AE46*(1+AG46))</f>
        <v/>
      </c>
      <c r="AI46" s="8" t="n"/>
      <c r="AJ46" s="7" t="n"/>
      <c r="AK46" s="6">
        <f>IF(OR(AI46="",AJ46=""),"",AI46*(1+AJ46))</f>
        <v/>
      </c>
      <c r="AL46" s="6">
        <f>IF(OR(AI46="",AH46=""),"",AI46-AH46)</f>
        <v/>
      </c>
      <c r="AM46" s="9">
        <f>IF(OR(AL46="",AI46=""),"",IFERROR(AL46/AI46,0))</f>
        <v/>
      </c>
      <c r="AN46" s="10">
        <f>IF(AM46="","",IF(AM46&lt;0.65,"À revoir","Rentable"))</f>
        <v/>
      </c>
      <c r="AO46" s="2" t="n"/>
      <c r="AP46" s="2" t="n"/>
    </row>
    <row r="47">
      <c r="A47" s="2" t="n"/>
      <c r="B47" s="2" t="n"/>
      <c r="C47" s="2" t="n"/>
      <c r="D47" s="3" t="n"/>
      <c r="E47" s="4" t="n"/>
      <c r="F47" s="4" t="n"/>
      <c r="G47" s="2" t="n"/>
      <c r="H47" s="5" t="n"/>
      <c r="I47" s="11">
        <f>IF(G47="","",IFERROR(VLOOKUP(G47,'Tarifs ingrédients'!$A$2:$E$101,5,FALSE),0))</f>
        <v/>
      </c>
      <c r="J47" s="11">
        <f>IF(OR(G47="",H47=""),"",IFERROR(H47*I47/1000,0))</f>
        <v/>
      </c>
      <c r="K47" s="2" t="n"/>
      <c r="L47" s="5" t="n"/>
      <c r="M47" s="11">
        <f>IF(K47="","",IFERROR(VLOOKUP(K47,'Tarifs ingrédients'!$A$2:$E$101,5,FALSE),0))</f>
        <v/>
      </c>
      <c r="N47" s="11">
        <f>IF(OR(K47="",L47=""),"",IFERROR(L47*M47/1000,0))</f>
        <v/>
      </c>
      <c r="O47" s="2" t="n"/>
      <c r="P47" s="5" t="n"/>
      <c r="Q47" s="11">
        <f>IF(O47="","",IFERROR(VLOOKUP(O47,'Tarifs ingrédients'!$A$2:$E$101,5,FALSE),0))</f>
        <v/>
      </c>
      <c r="R47" s="11">
        <f>IF(OR(O47="",P47=""),"",IFERROR(P47*Q47/1000,0))</f>
        <v/>
      </c>
      <c r="S47" s="2" t="n"/>
      <c r="T47" s="5" t="n"/>
      <c r="U47" s="11">
        <f>IF(S47="","",IFERROR(VLOOKUP(S47,'Tarifs ingrédients'!$A$2:$E$101,5,FALSE),0))</f>
        <v/>
      </c>
      <c r="V47" s="11">
        <f>IF(OR(S47="",T47=""),"",IFERROR(T47*U47/1000,0))</f>
        <v/>
      </c>
      <c r="W47" s="2" t="n"/>
      <c r="X47" s="5" t="n"/>
      <c r="Y47" s="11">
        <f>IF(W47="","",IFERROR(VLOOKUP(W47,'Tarifs ingrédients'!$A$2:$E$101,5,FALSE),0))</f>
        <v/>
      </c>
      <c r="Z47" s="11">
        <f>IF(OR(W47="",X47=""),"",IFERROR(X47*Y47/1000,0))</f>
        <v/>
      </c>
      <c r="AA47" s="2" t="n"/>
      <c r="AB47" s="5" t="n"/>
      <c r="AC47" s="11">
        <f>IF(AA47="","",IFERROR(VLOOKUP(AA47,'Tarifs ingrédients'!$A$2:$E$101,5,FALSE),0))</f>
        <v/>
      </c>
      <c r="AD47" s="11">
        <f>IF(OR(AA47="",AB47=""),"",IFERROR(AB47*AC47/1000,0))</f>
        <v/>
      </c>
      <c r="AE47" s="11">
        <f>IF(COUNTA(G47,K47,O47,S47,W47,AA47)=0,"",SUM(J47,N47,R47,V47,Z47,AD47))</f>
        <v/>
      </c>
      <c r="AF47" s="11">
        <f>IF(OR(AE47="",E47=""),"",IFERROR(AE47/E47,0))</f>
        <v/>
      </c>
      <c r="AG47" s="7" t="n"/>
      <c r="AH47" s="11">
        <f>IF(AE47="","",AE47*(1+AG47))</f>
        <v/>
      </c>
      <c r="AI47" s="8" t="n"/>
      <c r="AJ47" s="7" t="n"/>
      <c r="AK47" s="11">
        <f>IF(OR(AI47="",AJ47=""),"",AI47*(1+AJ47))</f>
        <v/>
      </c>
      <c r="AL47" s="11">
        <f>IF(OR(AI47="",AH47=""),"",AI47-AH47)</f>
        <v/>
      </c>
      <c r="AM47" s="12">
        <f>IF(OR(AL47="",AI47=""),"",IFERROR(AL47/AI47,0))</f>
        <v/>
      </c>
      <c r="AN47" s="13">
        <f>IF(AM47="","",IF(AM47&lt;0.65,"À revoir","Rentable"))</f>
        <v/>
      </c>
      <c r="AO47" s="2" t="n"/>
      <c r="AP47" s="2" t="n"/>
    </row>
    <row r="48">
      <c r="A48" s="2" t="n"/>
      <c r="B48" s="2" t="n"/>
      <c r="C48" s="2" t="n"/>
      <c r="D48" s="3" t="n"/>
      <c r="E48" s="4" t="n"/>
      <c r="F48" s="4" t="n"/>
      <c r="G48" s="2" t="n"/>
      <c r="H48" s="5" t="n"/>
      <c r="I48" s="6">
        <f>IF(G48="","",IFERROR(VLOOKUP(G48,'Tarifs ingrédients'!$A$2:$E$101,5,FALSE),0))</f>
        <v/>
      </c>
      <c r="J48" s="6">
        <f>IF(OR(G48="",H48=""),"",IFERROR(H48*I48/1000,0))</f>
        <v/>
      </c>
      <c r="K48" s="2" t="n"/>
      <c r="L48" s="5" t="n"/>
      <c r="M48" s="6">
        <f>IF(K48="","",IFERROR(VLOOKUP(K48,'Tarifs ingrédients'!$A$2:$E$101,5,FALSE),0))</f>
        <v/>
      </c>
      <c r="N48" s="6">
        <f>IF(OR(K48="",L48=""),"",IFERROR(L48*M48/1000,0))</f>
        <v/>
      </c>
      <c r="O48" s="2" t="n"/>
      <c r="P48" s="5" t="n"/>
      <c r="Q48" s="6">
        <f>IF(O48="","",IFERROR(VLOOKUP(O48,'Tarifs ingrédients'!$A$2:$E$101,5,FALSE),0))</f>
        <v/>
      </c>
      <c r="R48" s="6">
        <f>IF(OR(O48="",P48=""),"",IFERROR(P48*Q48/1000,0))</f>
        <v/>
      </c>
      <c r="S48" s="2" t="n"/>
      <c r="T48" s="5" t="n"/>
      <c r="U48" s="6">
        <f>IF(S48="","",IFERROR(VLOOKUP(S48,'Tarifs ingrédients'!$A$2:$E$101,5,FALSE),0))</f>
        <v/>
      </c>
      <c r="V48" s="6">
        <f>IF(OR(S48="",T48=""),"",IFERROR(T48*U48/1000,0))</f>
        <v/>
      </c>
      <c r="W48" s="2" t="n"/>
      <c r="X48" s="5" t="n"/>
      <c r="Y48" s="6">
        <f>IF(W48="","",IFERROR(VLOOKUP(W48,'Tarifs ingrédients'!$A$2:$E$101,5,FALSE),0))</f>
        <v/>
      </c>
      <c r="Z48" s="6">
        <f>IF(OR(W48="",X48=""),"",IFERROR(X48*Y48/1000,0))</f>
        <v/>
      </c>
      <c r="AA48" s="2" t="n"/>
      <c r="AB48" s="5" t="n"/>
      <c r="AC48" s="6">
        <f>IF(AA48="","",IFERROR(VLOOKUP(AA48,'Tarifs ingrédients'!$A$2:$E$101,5,FALSE),0))</f>
        <v/>
      </c>
      <c r="AD48" s="6">
        <f>IF(OR(AA48="",AB48=""),"",IFERROR(AB48*AC48/1000,0))</f>
        <v/>
      </c>
      <c r="AE48" s="6">
        <f>IF(COUNTA(G48,K48,O48,S48,W48,AA48)=0,"",SUM(J48,N48,R48,V48,Z48,AD48))</f>
        <v/>
      </c>
      <c r="AF48" s="6">
        <f>IF(OR(AE48="",E48=""),"",IFERROR(AE48/E48,0))</f>
        <v/>
      </c>
      <c r="AG48" s="7" t="n"/>
      <c r="AH48" s="6">
        <f>IF(AE48="","",AE48*(1+AG48))</f>
        <v/>
      </c>
      <c r="AI48" s="8" t="n"/>
      <c r="AJ48" s="7" t="n"/>
      <c r="AK48" s="6">
        <f>IF(OR(AI48="",AJ48=""),"",AI48*(1+AJ48))</f>
        <v/>
      </c>
      <c r="AL48" s="6">
        <f>IF(OR(AI48="",AH48=""),"",AI48-AH48)</f>
        <v/>
      </c>
      <c r="AM48" s="9">
        <f>IF(OR(AL48="",AI48=""),"",IFERROR(AL48/AI48,0))</f>
        <v/>
      </c>
      <c r="AN48" s="10">
        <f>IF(AM48="","",IF(AM48&lt;0.65,"À revoir","Rentable"))</f>
        <v/>
      </c>
      <c r="AO48" s="2" t="n"/>
      <c r="AP48" s="2" t="n"/>
    </row>
    <row r="49">
      <c r="A49" s="2" t="n"/>
      <c r="B49" s="2" t="n"/>
      <c r="C49" s="2" t="n"/>
      <c r="D49" s="3" t="n"/>
      <c r="E49" s="4" t="n"/>
      <c r="F49" s="4" t="n"/>
      <c r="G49" s="2" t="n"/>
      <c r="H49" s="5" t="n"/>
      <c r="I49" s="11">
        <f>IF(G49="","",IFERROR(VLOOKUP(G49,'Tarifs ingrédients'!$A$2:$E$101,5,FALSE),0))</f>
        <v/>
      </c>
      <c r="J49" s="11">
        <f>IF(OR(G49="",H49=""),"",IFERROR(H49*I49/1000,0))</f>
        <v/>
      </c>
      <c r="K49" s="2" t="n"/>
      <c r="L49" s="5" t="n"/>
      <c r="M49" s="11">
        <f>IF(K49="","",IFERROR(VLOOKUP(K49,'Tarifs ingrédients'!$A$2:$E$101,5,FALSE),0))</f>
        <v/>
      </c>
      <c r="N49" s="11">
        <f>IF(OR(K49="",L49=""),"",IFERROR(L49*M49/1000,0))</f>
        <v/>
      </c>
      <c r="O49" s="2" t="n"/>
      <c r="P49" s="5" t="n"/>
      <c r="Q49" s="11">
        <f>IF(O49="","",IFERROR(VLOOKUP(O49,'Tarifs ingrédients'!$A$2:$E$101,5,FALSE),0))</f>
        <v/>
      </c>
      <c r="R49" s="11">
        <f>IF(OR(O49="",P49=""),"",IFERROR(P49*Q49/1000,0))</f>
        <v/>
      </c>
      <c r="S49" s="2" t="n"/>
      <c r="T49" s="5" t="n"/>
      <c r="U49" s="11">
        <f>IF(S49="","",IFERROR(VLOOKUP(S49,'Tarifs ingrédients'!$A$2:$E$101,5,FALSE),0))</f>
        <v/>
      </c>
      <c r="V49" s="11">
        <f>IF(OR(S49="",T49=""),"",IFERROR(T49*U49/1000,0))</f>
        <v/>
      </c>
      <c r="W49" s="2" t="n"/>
      <c r="X49" s="5" t="n"/>
      <c r="Y49" s="11">
        <f>IF(W49="","",IFERROR(VLOOKUP(W49,'Tarifs ingrédients'!$A$2:$E$101,5,FALSE),0))</f>
        <v/>
      </c>
      <c r="Z49" s="11">
        <f>IF(OR(W49="",X49=""),"",IFERROR(X49*Y49/1000,0))</f>
        <v/>
      </c>
      <c r="AA49" s="2" t="n"/>
      <c r="AB49" s="5" t="n"/>
      <c r="AC49" s="11">
        <f>IF(AA49="","",IFERROR(VLOOKUP(AA49,'Tarifs ingrédients'!$A$2:$E$101,5,FALSE),0))</f>
        <v/>
      </c>
      <c r="AD49" s="11">
        <f>IF(OR(AA49="",AB49=""),"",IFERROR(AB49*AC49/1000,0))</f>
        <v/>
      </c>
      <c r="AE49" s="11">
        <f>IF(COUNTA(G49,K49,O49,S49,W49,AA49)=0,"",SUM(J49,N49,R49,V49,Z49,AD49))</f>
        <v/>
      </c>
      <c r="AF49" s="11">
        <f>IF(OR(AE49="",E49=""),"",IFERROR(AE49/E49,0))</f>
        <v/>
      </c>
      <c r="AG49" s="7" t="n"/>
      <c r="AH49" s="11">
        <f>IF(AE49="","",AE49*(1+AG49))</f>
        <v/>
      </c>
      <c r="AI49" s="8" t="n"/>
      <c r="AJ49" s="7" t="n"/>
      <c r="AK49" s="11">
        <f>IF(OR(AI49="",AJ49=""),"",AI49*(1+AJ49))</f>
        <v/>
      </c>
      <c r="AL49" s="11">
        <f>IF(OR(AI49="",AH49=""),"",AI49-AH49)</f>
        <v/>
      </c>
      <c r="AM49" s="12">
        <f>IF(OR(AL49="",AI49=""),"",IFERROR(AL49/AI49,0))</f>
        <v/>
      </c>
      <c r="AN49" s="13">
        <f>IF(AM49="","",IF(AM49&lt;0.65,"À revoir","Rentable"))</f>
        <v/>
      </c>
      <c r="AO49" s="2" t="n"/>
      <c r="AP49" s="2" t="n"/>
    </row>
    <row r="50">
      <c r="A50" s="2" t="n"/>
      <c r="B50" s="2" t="n"/>
      <c r="C50" s="2" t="n"/>
      <c r="D50" s="3" t="n"/>
      <c r="E50" s="4" t="n"/>
      <c r="F50" s="4" t="n"/>
      <c r="G50" s="2" t="n"/>
      <c r="H50" s="5" t="n"/>
      <c r="I50" s="6">
        <f>IF(G50="","",IFERROR(VLOOKUP(G50,'Tarifs ingrédients'!$A$2:$E$101,5,FALSE),0))</f>
        <v/>
      </c>
      <c r="J50" s="6">
        <f>IF(OR(G50="",H50=""),"",IFERROR(H50*I50/1000,0))</f>
        <v/>
      </c>
      <c r="K50" s="2" t="n"/>
      <c r="L50" s="5" t="n"/>
      <c r="M50" s="6">
        <f>IF(K50="","",IFERROR(VLOOKUP(K50,'Tarifs ingrédients'!$A$2:$E$101,5,FALSE),0))</f>
        <v/>
      </c>
      <c r="N50" s="6">
        <f>IF(OR(K50="",L50=""),"",IFERROR(L50*M50/1000,0))</f>
        <v/>
      </c>
      <c r="O50" s="2" t="n"/>
      <c r="P50" s="5" t="n"/>
      <c r="Q50" s="6">
        <f>IF(O50="","",IFERROR(VLOOKUP(O50,'Tarifs ingrédients'!$A$2:$E$101,5,FALSE),0))</f>
        <v/>
      </c>
      <c r="R50" s="6">
        <f>IF(OR(O50="",P50=""),"",IFERROR(P50*Q50/1000,0))</f>
        <v/>
      </c>
      <c r="S50" s="2" t="n"/>
      <c r="T50" s="5" t="n"/>
      <c r="U50" s="6">
        <f>IF(S50="","",IFERROR(VLOOKUP(S50,'Tarifs ingrédients'!$A$2:$E$101,5,FALSE),0))</f>
        <v/>
      </c>
      <c r="V50" s="6">
        <f>IF(OR(S50="",T50=""),"",IFERROR(T50*U50/1000,0))</f>
        <v/>
      </c>
      <c r="W50" s="2" t="n"/>
      <c r="X50" s="5" t="n"/>
      <c r="Y50" s="6">
        <f>IF(W50="","",IFERROR(VLOOKUP(W50,'Tarifs ingrédients'!$A$2:$E$101,5,FALSE),0))</f>
        <v/>
      </c>
      <c r="Z50" s="6">
        <f>IF(OR(W50="",X50=""),"",IFERROR(X50*Y50/1000,0))</f>
        <v/>
      </c>
      <c r="AA50" s="2" t="n"/>
      <c r="AB50" s="5" t="n"/>
      <c r="AC50" s="6">
        <f>IF(AA50="","",IFERROR(VLOOKUP(AA50,'Tarifs ingrédients'!$A$2:$E$101,5,FALSE),0))</f>
        <v/>
      </c>
      <c r="AD50" s="6">
        <f>IF(OR(AA50="",AB50=""),"",IFERROR(AB50*AC50/1000,0))</f>
        <v/>
      </c>
      <c r="AE50" s="6">
        <f>IF(COUNTA(G50,K50,O50,S50,W50,AA50)=0,"",SUM(J50,N50,R50,V50,Z50,AD50))</f>
        <v/>
      </c>
      <c r="AF50" s="6">
        <f>IF(OR(AE50="",E50=""),"",IFERROR(AE50/E50,0))</f>
        <v/>
      </c>
      <c r="AG50" s="7" t="n"/>
      <c r="AH50" s="6">
        <f>IF(AE50="","",AE50*(1+AG50))</f>
        <v/>
      </c>
      <c r="AI50" s="8" t="n"/>
      <c r="AJ50" s="7" t="n"/>
      <c r="AK50" s="6">
        <f>IF(OR(AI50="",AJ50=""),"",AI50*(1+AJ50))</f>
        <v/>
      </c>
      <c r="AL50" s="6">
        <f>IF(OR(AI50="",AH50=""),"",AI50-AH50)</f>
        <v/>
      </c>
      <c r="AM50" s="9">
        <f>IF(OR(AL50="",AI50=""),"",IFERROR(AL50/AI50,0))</f>
        <v/>
      </c>
      <c r="AN50" s="10">
        <f>IF(AM50="","",IF(AM50&lt;0.65,"À revoir","Rentable"))</f>
        <v/>
      </c>
      <c r="AO50" s="2" t="n"/>
      <c r="AP50" s="2" t="n"/>
    </row>
    <row r="51">
      <c r="A51" s="2" t="n"/>
      <c r="B51" s="2" t="n"/>
      <c r="C51" s="2" t="n"/>
      <c r="D51" s="3" t="n"/>
      <c r="E51" s="4" t="n"/>
      <c r="F51" s="4" t="n"/>
      <c r="G51" s="2" t="n"/>
      <c r="H51" s="5" t="n"/>
      <c r="I51" s="11">
        <f>IF(G51="","",IFERROR(VLOOKUP(G51,'Tarifs ingrédients'!$A$2:$E$101,5,FALSE),0))</f>
        <v/>
      </c>
      <c r="J51" s="11">
        <f>IF(OR(G51="",H51=""),"",IFERROR(H51*I51/1000,0))</f>
        <v/>
      </c>
      <c r="K51" s="2" t="n"/>
      <c r="L51" s="5" t="n"/>
      <c r="M51" s="11">
        <f>IF(K51="","",IFERROR(VLOOKUP(K51,'Tarifs ingrédients'!$A$2:$E$101,5,FALSE),0))</f>
        <v/>
      </c>
      <c r="N51" s="11">
        <f>IF(OR(K51="",L51=""),"",IFERROR(L51*M51/1000,0))</f>
        <v/>
      </c>
      <c r="O51" s="2" t="n"/>
      <c r="P51" s="5" t="n"/>
      <c r="Q51" s="11">
        <f>IF(O51="","",IFERROR(VLOOKUP(O51,'Tarifs ingrédients'!$A$2:$E$101,5,FALSE),0))</f>
        <v/>
      </c>
      <c r="R51" s="11">
        <f>IF(OR(O51="",P51=""),"",IFERROR(P51*Q51/1000,0))</f>
        <v/>
      </c>
      <c r="S51" s="2" t="n"/>
      <c r="T51" s="5" t="n"/>
      <c r="U51" s="11">
        <f>IF(S51="","",IFERROR(VLOOKUP(S51,'Tarifs ingrédients'!$A$2:$E$101,5,FALSE),0))</f>
        <v/>
      </c>
      <c r="V51" s="11">
        <f>IF(OR(S51="",T51=""),"",IFERROR(T51*U51/1000,0))</f>
        <v/>
      </c>
      <c r="W51" s="2" t="n"/>
      <c r="X51" s="5" t="n"/>
      <c r="Y51" s="11">
        <f>IF(W51="","",IFERROR(VLOOKUP(W51,'Tarifs ingrédients'!$A$2:$E$101,5,FALSE),0))</f>
        <v/>
      </c>
      <c r="Z51" s="11">
        <f>IF(OR(W51="",X51=""),"",IFERROR(X51*Y51/1000,0))</f>
        <v/>
      </c>
      <c r="AA51" s="2" t="n"/>
      <c r="AB51" s="5" t="n"/>
      <c r="AC51" s="11">
        <f>IF(AA51="","",IFERROR(VLOOKUP(AA51,'Tarifs ingrédients'!$A$2:$E$101,5,FALSE),0))</f>
        <v/>
      </c>
      <c r="AD51" s="11">
        <f>IF(OR(AA51="",AB51=""),"",IFERROR(AB51*AC51/1000,0))</f>
        <v/>
      </c>
      <c r="AE51" s="11">
        <f>IF(COUNTA(G51,K51,O51,S51,W51,AA51)=0,"",SUM(J51,N51,R51,V51,Z51,AD51))</f>
        <v/>
      </c>
      <c r="AF51" s="11">
        <f>IF(OR(AE51="",E51=""),"",IFERROR(AE51/E51,0))</f>
        <v/>
      </c>
      <c r="AG51" s="7" t="n"/>
      <c r="AH51" s="11">
        <f>IF(AE51="","",AE51*(1+AG51))</f>
        <v/>
      </c>
      <c r="AI51" s="8" t="n"/>
      <c r="AJ51" s="7" t="n"/>
      <c r="AK51" s="11">
        <f>IF(OR(AI51="",AJ51=""),"",AI51*(1+AJ51))</f>
        <v/>
      </c>
      <c r="AL51" s="11">
        <f>IF(OR(AI51="",AH51=""),"",AI51-AH51)</f>
        <v/>
      </c>
      <c r="AM51" s="12">
        <f>IF(OR(AL51="",AI51=""),"",IFERROR(AL51/AI51,0))</f>
        <v/>
      </c>
      <c r="AN51" s="13">
        <f>IF(AM51="","",IF(AM51&lt;0.65,"À revoir","Rentable"))</f>
        <v/>
      </c>
      <c r="AO51" s="2" t="n"/>
      <c r="AP51" s="2" t="n"/>
    </row>
    <row r="52">
      <c r="A52" s="2" t="n"/>
      <c r="B52" s="2" t="n"/>
      <c r="C52" s="2" t="n"/>
      <c r="D52" s="3" t="n"/>
      <c r="E52" s="4" t="n"/>
      <c r="F52" s="4" t="n"/>
      <c r="G52" s="2" t="n"/>
      <c r="H52" s="5" t="n"/>
      <c r="I52" s="6">
        <f>IF(G52="","",IFERROR(VLOOKUP(G52,'Tarifs ingrédients'!$A$2:$E$101,5,FALSE),0))</f>
        <v/>
      </c>
      <c r="J52" s="6">
        <f>IF(OR(G52="",H52=""),"",IFERROR(H52*I52/1000,0))</f>
        <v/>
      </c>
      <c r="K52" s="2" t="n"/>
      <c r="L52" s="5" t="n"/>
      <c r="M52" s="6">
        <f>IF(K52="","",IFERROR(VLOOKUP(K52,'Tarifs ingrédients'!$A$2:$E$101,5,FALSE),0))</f>
        <v/>
      </c>
      <c r="N52" s="6">
        <f>IF(OR(K52="",L52=""),"",IFERROR(L52*M52/1000,0))</f>
        <v/>
      </c>
      <c r="O52" s="2" t="n"/>
      <c r="P52" s="5" t="n"/>
      <c r="Q52" s="6">
        <f>IF(O52="","",IFERROR(VLOOKUP(O52,'Tarifs ingrédients'!$A$2:$E$101,5,FALSE),0))</f>
        <v/>
      </c>
      <c r="R52" s="6">
        <f>IF(OR(O52="",P52=""),"",IFERROR(P52*Q52/1000,0))</f>
        <v/>
      </c>
      <c r="S52" s="2" t="n"/>
      <c r="T52" s="5" t="n"/>
      <c r="U52" s="6">
        <f>IF(S52="","",IFERROR(VLOOKUP(S52,'Tarifs ingrédients'!$A$2:$E$101,5,FALSE),0))</f>
        <v/>
      </c>
      <c r="V52" s="6">
        <f>IF(OR(S52="",T52=""),"",IFERROR(T52*U52/1000,0))</f>
        <v/>
      </c>
      <c r="W52" s="2" t="n"/>
      <c r="X52" s="5" t="n"/>
      <c r="Y52" s="6">
        <f>IF(W52="","",IFERROR(VLOOKUP(W52,'Tarifs ingrédients'!$A$2:$E$101,5,FALSE),0))</f>
        <v/>
      </c>
      <c r="Z52" s="6">
        <f>IF(OR(W52="",X52=""),"",IFERROR(X52*Y52/1000,0))</f>
        <v/>
      </c>
      <c r="AA52" s="2" t="n"/>
      <c r="AB52" s="5" t="n"/>
      <c r="AC52" s="6">
        <f>IF(AA52="","",IFERROR(VLOOKUP(AA52,'Tarifs ingrédients'!$A$2:$E$101,5,FALSE),0))</f>
        <v/>
      </c>
      <c r="AD52" s="6">
        <f>IF(OR(AA52="",AB52=""),"",IFERROR(AB52*AC52/1000,0))</f>
        <v/>
      </c>
      <c r="AE52" s="6">
        <f>IF(COUNTA(G52,K52,O52,S52,W52,AA52)=0,"",SUM(J52,N52,R52,V52,Z52,AD52))</f>
        <v/>
      </c>
      <c r="AF52" s="6">
        <f>IF(OR(AE52="",E52=""),"",IFERROR(AE52/E52,0))</f>
        <v/>
      </c>
      <c r="AG52" s="7" t="n"/>
      <c r="AH52" s="6">
        <f>IF(AE52="","",AE52*(1+AG52))</f>
        <v/>
      </c>
      <c r="AI52" s="8" t="n"/>
      <c r="AJ52" s="7" t="n"/>
      <c r="AK52" s="6">
        <f>IF(OR(AI52="",AJ52=""),"",AI52*(1+AJ52))</f>
        <v/>
      </c>
      <c r="AL52" s="6">
        <f>IF(OR(AI52="",AH52=""),"",AI52-AH52)</f>
        <v/>
      </c>
      <c r="AM52" s="9">
        <f>IF(OR(AL52="",AI52=""),"",IFERROR(AL52/AI52,0))</f>
        <v/>
      </c>
      <c r="AN52" s="10">
        <f>IF(AM52="","",IF(AM52&lt;0.65,"À revoir","Rentable"))</f>
        <v/>
      </c>
      <c r="AO52" s="2" t="n"/>
      <c r="AP52" s="2" t="n"/>
    </row>
    <row r="53">
      <c r="A53" s="2" t="n"/>
      <c r="B53" s="2" t="n"/>
      <c r="C53" s="2" t="n"/>
      <c r="D53" s="3" t="n"/>
      <c r="E53" s="4" t="n"/>
      <c r="F53" s="4" t="n"/>
      <c r="G53" s="2" t="n"/>
      <c r="H53" s="5" t="n"/>
      <c r="I53" s="11">
        <f>IF(G53="","",IFERROR(VLOOKUP(G53,'Tarifs ingrédients'!$A$2:$E$101,5,FALSE),0))</f>
        <v/>
      </c>
      <c r="J53" s="11">
        <f>IF(OR(G53="",H53=""),"",IFERROR(H53*I53/1000,0))</f>
        <v/>
      </c>
      <c r="K53" s="2" t="n"/>
      <c r="L53" s="5" t="n"/>
      <c r="M53" s="11">
        <f>IF(K53="","",IFERROR(VLOOKUP(K53,'Tarifs ingrédients'!$A$2:$E$101,5,FALSE),0))</f>
        <v/>
      </c>
      <c r="N53" s="11">
        <f>IF(OR(K53="",L53=""),"",IFERROR(L53*M53/1000,0))</f>
        <v/>
      </c>
      <c r="O53" s="2" t="n"/>
      <c r="P53" s="5" t="n"/>
      <c r="Q53" s="11">
        <f>IF(O53="","",IFERROR(VLOOKUP(O53,'Tarifs ingrédients'!$A$2:$E$101,5,FALSE),0))</f>
        <v/>
      </c>
      <c r="R53" s="11">
        <f>IF(OR(O53="",P53=""),"",IFERROR(P53*Q53/1000,0))</f>
        <v/>
      </c>
      <c r="S53" s="2" t="n"/>
      <c r="T53" s="5" t="n"/>
      <c r="U53" s="11">
        <f>IF(S53="","",IFERROR(VLOOKUP(S53,'Tarifs ingrédients'!$A$2:$E$101,5,FALSE),0))</f>
        <v/>
      </c>
      <c r="V53" s="11">
        <f>IF(OR(S53="",T53=""),"",IFERROR(T53*U53/1000,0))</f>
        <v/>
      </c>
      <c r="W53" s="2" t="n"/>
      <c r="X53" s="5" t="n"/>
      <c r="Y53" s="11">
        <f>IF(W53="","",IFERROR(VLOOKUP(W53,'Tarifs ingrédients'!$A$2:$E$101,5,FALSE),0))</f>
        <v/>
      </c>
      <c r="Z53" s="11">
        <f>IF(OR(W53="",X53=""),"",IFERROR(X53*Y53/1000,0))</f>
        <v/>
      </c>
      <c r="AA53" s="2" t="n"/>
      <c r="AB53" s="5" t="n"/>
      <c r="AC53" s="11">
        <f>IF(AA53="","",IFERROR(VLOOKUP(AA53,'Tarifs ingrédients'!$A$2:$E$101,5,FALSE),0))</f>
        <v/>
      </c>
      <c r="AD53" s="11">
        <f>IF(OR(AA53="",AB53=""),"",IFERROR(AB53*AC53/1000,0))</f>
        <v/>
      </c>
      <c r="AE53" s="11">
        <f>IF(COUNTA(G53,K53,O53,S53,W53,AA53)=0,"",SUM(J53,N53,R53,V53,Z53,AD53))</f>
        <v/>
      </c>
      <c r="AF53" s="11">
        <f>IF(OR(AE53="",E53=""),"",IFERROR(AE53/E53,0))</f>
        <v/>
      </c>
      <c r="AG53" s="7" t="n"/>
      <c r="AH53" s="11">
        <f>IF(AE53="","",AE53*(1+AG53))</f>
        <v/>
      </c>
      <c r="AI53" s="8" t="n"/>
      <c r="AJ53" s="7" t="n"/>
      <c r="AK53" s="11">
        <f>IF(OR(AI53="",AJ53=""),"",AI53*(1+AJ53))</f>
        <v/>
      </c>
      <c r="AL53" s="11">
        <f>IF(OR(AI53="",AH53=""),"",AI53-AH53)</f>
        <v/>
      </c>
      <c r="AM53" s="12">
        <f>IF(OR(AL53="",AI53=""),"",IFERROR(AL53/AI53,0))</f>
        <v/>
      </c>
      <c r="AN53" s="13">
        <f>IF(AM53="","",IF(AM53&lt;0.65,"À revoir","Rentable"))</f>
        <v/>
      </c>
      <c r="AO53" s="2" t="n"/>
      <c r="AP53" s="2" t="n"/>
    </row>
    <row r="54">
      <c r="A54" s="2" t="n"/>
      <c r="B54" s="2" t="n"/>
      <c r="C54" s="2" t="n"/>
      <c r="D54" s="3" t="n"/>
      <c r="E54" s="4" t="n"/>
      <c r="F54" s="4" t="n"/>
      <c r="G54" s="2" t="n"/>
      <c r="H54" s="5" t="n"/>
      <c r="I54" s="6">
        <f>IF(G54="","",IFERROR(VLOOKUP(G54,'Tarifs ingrédients'!$A$2:$E$101,5,FALSE),0))</f>
        <v/>
      </c>
      <c r="J54" s="6">
        <f>IF(OR(G54="",H54=""),"",IFERROR(H54*I54/1000,0))</f>
        <v/>
      </c>
      <c r="K54" s="2" t="n"/>
      <c r="L54" s="5" t="n"/>
      <c r="M54" s="6">
        <f>IF(K54="","",IFERROR(VLOOKUP(K54,'Tarifs ingrédients'!$A$2:$E$101,5,FALSE),0))</f>
        <v/>
      </c>
      <c r="N54" s="6">
        <f>IF(OR(K54="",L54=""),"",IFERROR(L54*M54/1000,0))</f>
        <v/>
      </c>
      <c r="O54" s="2" t="n"/>
      <c r="P54" s="5" t="n"/>
      <c r="Q54" s="6">
        <f>IF(O54="","",IFERROR(VLOOKUP(O54,'Tarifs ingrédients'!$A$2:$E$101,5,FALSE),0))</f>
        <v/>
      </c>
      <c r="R54" s="6">
        <f>IF(OR(O54="",P54=""),"",IFERROR(P54*Q54/1000,0))</f>
        <v/>
      </c>
      <c r="S54" s="2" t="n"/>
      <c r="T54" s="5" t="n"/>
      <c r="U54" s="6">
        <f>IF(S54="","",IFERROR(VLOOKUP(S54,'Tarifs ingrédients'!$A$2:$E$101,5,FALSE),0))</f>
        <v/>
      </c>
      <c r="V54" s="6">
        <f>IF(OR(S54="",T54=""),"",IFERROR(T54*U54/1000,0))</f>
        <v/>
      </c>
      <c r="W54" s="2" t="n"/>
      <c r="X54" s="5" t="n"/>
      <c r="Y54" s="6">
        <f>IF(W54="","",IFERROR(VLOOKUP(W54,'Tarifs ingrédients'!$A$2:$E$101,5,FALSE),0))</f>
        <v/>
      </c>
      <c r="Z54" s="6">
        <f>IF(OR(W54="",X54=""),"",IFERROR(X54*Y54/1000,0))</f>
        <v/>
      </c>
      <c r="AA54" s="2" t="n"/>
      <c r="AB54" s="5" t="n"/>
      <c r="AC54" s="6">
        <f>IF(AA54="","",IFERROR(VLOOKUP(AA54,'Tarifs ingrédients'!$A$2:$E$101,5,FALSE),0))</f>
        <v/>
      </c>
      <c r="AD54" s="6">
        <f>IF(OR(AA54="",AB54=""),"",IFERROR(AB54*AC54/1000,0))</f>
        <v/>
      </c>
      <c r="AE54" s="6">
        <f>IF(COUNTA(G54,K54,O54,S54,W54,AA54)=0,"",SUM(J54,N54,R54,V54,Z54,AD54))</f>
        <v/>
      </c>
      <c r="AF54" s="6">
        <f>IF(OR(AE54="",E54=""),"",IFERROR(AE54/E54,0))</f>
        <v/>
      </c>
      <c r="AG54" s="7" t="n"/>
      <c r="AH54" s="6">
        <f>IF(AE54="","",AE54*(1+AG54))</f>
        <v/>
      </c>
      <c r="AI54" s="8" t="n"/>
      <c r="AJ54" s="7" t="n"/>
      <c r="AK54" s="6">
        <f>IF(OR(AI54="",AJ54=""),"",AI54*(1+AJ54))</f>
        <v/>
      </c>
      <c r="AL54" s="6">
        <f>IF(OR(AI54="",AH54=""),"",AI54-AH54)</f>
        <v/>
      </c>
      <c r="AM54" s="9">
        <f>IF(OR(AL54="",AI54=""),"",IFERROR(AL54/AI54,0))</f>
        <v/>
      </c>
      <c r="AN54" s="10">
        <f>IF(AM54="","",IF(AM54&lt;0.65,"À revoir","Rentable"))</f>
        <v/>
      </c>
      <c r="AO54" s="2" t="n"/>
      <c r="AP54" s="2" t="n"/>
    </row>
    <row r="55">
      <c r="A55" s="2" t="n"/>
      <c r="B55" s="2" t="n"/>
      <c r="C55" s="2" t="n"/>
      <c r="D55" s="3" t="n"/>
      <c r="E55" s="4" t="n"/>
      <c r="F55" s="4" t="n"/>
      <c r="G55" s="2" t="n"/>
      <c r="H55" s="5" t="n"/>
      <c r="I55" s="11">
        <f>IF(G55="","",IFERROR(VLOOKUP(G55,'Tarifs ingrédients'!$A$2:$E$101,5,FALSE),0))</f>
        <v/>
      </c>
      <c r="J55" s="11">
        <f>IF(OR(G55="",H55=""),"",IFERROR(H55*I55/1000,0))</f>
        <v/>
      </c>
      <c r="K55" s="2" t="n"/>
      <c r="L55" s="5" t="n"/>
      <c r="M55" s="11">
        <f>IF(K55="","",IFERROR(VLOOKUP(K55,'Tarifs ingrédients'!$A$2:$E$101,5,FALSE),0))</f>
        <v/>
      </c>
      <c r="N55" s="11">
        <f>IF(OR(K55="",L55=""),"",IFERROR(L55*M55/1000,0))</f>
        <v/>
      </c>
      <c r="O55" s="2" t="n"/>
      <c r="P55" s="5" t="n"/>
      <c r="Q55" s="11">
        <f>IF(O55="","",IFERROR(VLOOKUP(O55,'Tarifs ingrédients'!$A$2:$E$101,5,FALSE),0))</f>
        <v/>
      </c>
      <c r="R55" s="11">
        <f>IF(OR(O55="",P55=""),"",IFERROR(P55*Q55/1000,0))</f>
        <v/>
      </c>
      <c r="S55" s="2" t="n"/>
      <c r="T55" s="5" t="n"/>
      <c r="U55" s="11">
        <f>IF(S55="","",IFERROR(VLOOKUP(S55,'Tarifs ingrédients'!$A$2:$E$101,5,FALSE),0))</f>
        <v/>
      </c>
      <c r="V55" s="11">
        <f>IF(OR(S55="",T55=""),"",IFERROR(T55*U55/1000,0))</f>
        <v/>
      </c>
      <c r="W55" s="2" t="n"/>
      <c r="X55" s="5" t="n"/>
      <c r="Y55" s="11">
        <f>IF(W55="","",IFERROR(VLOOKUP(W55,'Tarifs ingrédients'!$A$2:$E$101,5,FALSE),0))</f>
        <v/>
      </c>
      <c r="Z55" s="11">
        <f>IF(OR(W55="",X55=""),"",IFERROR(X55*Y55/1000,0))</f>
        <v/>
      </c>
      <c r="AA55" s="2" t="n"/>
      <c r="AB55" s="5" t="n"/>
      <c r="AC55" s="11">
        <f>IF(AA55="","",IFERROR(VLOOKUP(AA55,'Tarifs ingrédients'!$A$2:$E$101,5,FALSE),0))</f>
        <v/>
      </c>
      <c r="AD55" s="11">
        <f>IF(OR(AA55="",AB55=""),"",IFERROR(AB55*AC55/1000,0))</f>
        <v/>
      </c>
      <c r="AE55" s="11">
        <f>IF(COUNTA(G55,K55,O55,S55,W55,AA55)=0,"",SUM(J55,N55,R55,V55,Z55,AD55))</f>
        <v/>
      </c>
      <c r="AF55" s="11">
        <f>IF(OR(AE55="",E55=""),"",IFERROR(AE55/E55,0))</f>
        <v/>
      </c>
      <c r="AG55" s="7" t="n"/>
      <c r="AH55" s="11">
        <f>IF(AE55="","",AE55*(1+AG55))</f>
        <v/>
      </c>
      <c r="AI55" s="8" t="n"/>
      <c r="AJ55" s="7" t="n"/>
      <c r="AK55" s="11">
        <f>IF(OR(AI55="",AJ55=""),"",AI55*(1+AJ55))</f>
        <v/>
      </c>
      <c r="AL55" s="11">
        <f>IF(OR(AI55="",AH55=""),"",AI55-AH55)</f>
        <v/>
      </c>
      <c r="AM55" s="12">
        <f>IF(OR(AL55="",AI55=""),"",IFERROR(AL55/AI55,0))</f>
        <v/>
      </c>
      <c r="AN55" s="13">
        <f>IF(AM55="","",IF(AM55&lt;0.65,"À revoir","Rentable"))</f>
        <v/>
      </c>
      <c r="AO55" s="2" t="n"/>
      <c r="AP55" s="2" t="n"/>
    </row>
    <row r="56">
      <c r="A56" s="2" t="n"/>
      <c r="B56" s="2" t="n"/>
      <c r="C56" s="2" t="n"/>
      <c r="D56" s="3" t="n"/>
      <c r="E56" s="4" t="n"/>
      <c r="F56" s="4" t="n"/>
      <c r="G56" s="2" t="n"/>
      <c r="H56" s="5" t="n"/>
      <c r="I56" s="6">
        <f>IF(G56="","",IFERROR(VLOOKUP(G56,'Tarifs ingrédients'!$A$2:$E$101,5,FALSE),0))</f>
        <v/>
      </c>
      <c r="J56" s="6">
        <f>IF(OR(G56="",H56=""),"",IFERROR(H56*I56/1000,0))</f>
        <v/>
      </c>
      <c r="K56" s="2" t="n"/>
      <c r="L56" s="5" t="n"/>
      <c r="M56" s="6">
        <f>IF(K56="","",IFERROR(VLOOKUP(K56,'Tarifs ingrédients'!$A$2:$E$101,5,FALSE),0))</f>
        <v/>
      </c>
      <c r="N56" s="6">
        <f>IF(OR(K56="",L56=""),"",IFERROR(L56*M56/1000,0))</f>
        <v/>
      </c>
      <c r="O56" s="2" t="n"/>
      <c r="P56" s="5" t="n"/>
      <c r="Q56" s="6">
        <f>IF(O56="","",IFERROR(VLOOKUP(O56,'Tarifs ingrédients'!$A$2:$E$101,5,FALSE),0))</f>
        <v/>
      </c>
      <c r="R56" s="6">
        <f>IF(OR(O56="",P56=""),"",IFERROR(P56*Q56/1000,0))</f>
        <v/>
      </c>
      <c r="S56" s="2" t="n"/>
      <c r="T56" s="5" t="n"/>
      <c r="U56" s="6">
        <f>IF(S56="","",IFERROR(VLOOKUP(S56,'Tarifs ingrédients'!$A$2:$E$101,5,FALSE),0))</f>
        <v/>
      </c>
      <c r="V56" s="6">
        <f>IF(OR(S56="",T56=""),"",IFERROR(T56*U56/1000,0))</f>
        <v/>
      </c>
      <c r="W56" s="2" t="n"/>
      <c r="X56" s="5" t="n"/>
      <c r="Y56" s="6">
        <f>IF(W56="","",IFERROR(VLOOKUP(W56,'Tarifs ingrédients'!$A$2:$E$101,5,FALSE),0))</f>
        <v/>
      </c>
      <c r="Z56" s="6">
        <f>IF(OR(W56="",X56=""),"",IFERROR(X56*Y56/1000,0))</f>
        <v/>
      </c>
      <c r="AA56" s="2" t="n"/>
      <c r="AB56" s="5" t="n"/>
      <c r="AC56" s="6">
        <f>IF(AA56="","",IFERROR(VLOOKUP(AA56,'Tarifs ingrédients'!$A$2:$E$101,5,FALSE),0))</f>
        <v/>
      </c>
      <c r="AD56" s="6">
        <f>IF(OR(AA56="",AB56=""),"",IFERROR(AB56*AC56/1000,0))</f>
        <v/>
      </c>
      <c r="AE56" s="6">
        <f>IF(COUNTA(G56,K56,O56,S56,W56,AA56)=0,"",SUM(J56,N56,R56,V56,Z56,AD56))</f>
        <v/>
      </c>
      <c r="AF56" s="6">
        <f>IF(OR(AE56="",E56=""),"",IFERROR(AE56/E56,0))</f>
        <v/>
      </c>
      <c r="AG56" s="7" t="n"/>
      <c r="AH56" s="6">
        <f>IF(AE56="","",AE56*(1+AG56))</f>
        <v/>
      </c>
      <c r="AI56" s="8" t="n"/>
      <c r="AJ56" s="7" t="n"/>
      <c r="AK56" s="6">
        <f>IF(OR(AI56="",AJ56=""),"",AI56*(1+AJ56))</f>
        <v/>
      </c>
      <c r="AL56" s="6">
        <f>IF(OR(AI56="",AH56=""),"",AI56-AH56)</f>
        <v/>
      </c>
      <c r="AM56" s="9">
        <f>IF(OR(AL56="",AI56=""),"",IFERROR(AL56/AI56,0))</f>
        <v/>
      </c>
      <c r="AN56" s="10">
        <f>IF(AM56="","",IF(AM56&lt;0.65,"À revoir","Rentable"))</f>
        <v/>
      </c>
      <c r="AO56" s="2" t="n"/>
      <c r="AP56" s="2" t="n"/>
    </row>
    <row r="57">
      <c r="A57" s="2" t="n"/>
      <c r="B57" s="2" t="n"/>
      <c r="C57" s="2" t="n"/>
      <c r="D57" s="3" t="n"/>
      <c r="E57" s="4" t="n"/>
      <c r="F57" s="4" t="n"/>
      <c r="G57" s="2" t="n"/>
      <c r="H57" s="5" t="n"/>
      <c r="I57" s="11">
        <f>IF(G57="","",IFERROR(VLOOKUP(G57,'Tarifs ingrédients'!$A$2:$E$101,5,FALSE),0))</f>
        <v/>
      </c>
      <c r="J57" s="11">
        <f>IF(OR(G57="",H57=""),"",IFERROR(H57*I57/1000,0))</f>
        <v/>
      </c>
      <c r="K57" s="2" t="n"/>
      <c r="L57" s="5" t="n"/>
      <c r="M57" s="11">
        <f>IF(K57="","",IFERROR(VLOOKUP(K57,'Tarifs ingrédients'!$A$2:$E$101,5,FALSE),0))</f>
        <v/>
      </c>
      <c r="N57" s="11">
        <f>IF(OR(K57="",L57=""),"",IFERROR(L57*M57/1000,0))</f>
        <v/>
      </c>
      <c r="O57" s="2" t="n"/>
      <c r="P57" s="5" t="n"/>
      <c r="Q57" s="11">
        <f>IF(O57="","",IFERROR(VLOOKUP(O57,'Tarifs ingrédients'!$A$2:$E$101,5,FALSE),0))</f>
        <v/>
      </c>
      <c r="R57" s="11">
        <f>IF(OR(O57="",P57=""),"",IFERROR(P57*Q57/1000,0))</f>
        <v/>
      </c>
      <c r="S57" s="2" t="n"/>
      <c r="T57" s="5" t="n"/>
      <c r="U57" s="11">
        <f>IF(S57="","",IFERROR(VLOOKUP(S57,'Tarifs ingrédients'!$A$2:$E$101,5,FALSE),0))</f>
        <v/>
      </c>
      <c r="V57" s="11">
        <f>IF(OR(S57="",T57=""),"",IFERROR(T57*U57/1000,0))</f>
        <v/>
      </c>
      <c r="W57" s="2" t="n"/>
      <c r="X57" s="5" t="n"/>
      <c r="Y57" s="11">
        <f>IF(W57="","",IFERROR(VLOOKUP(W57,'Tarifs ingrédients'!$A$2:$E$101,5,FALSE),0))</f>
        <v/>
      </c>
      <c r="Z57" s="11">
        <f>IF(OR(W57="",X57=""),"",IFERROR(X57*Y57/1000,0))</f>
        <v/>
      </c>
      <c r="AA57" s="2" t="n"/>
      <c r="AB57" s="5" t="n"/>
      <c r="AC57" s="11">
        <f>IF(AA57="","",IFERROR(VLOOKUP(AA57,'Tarifs ingrédients'!$A$2:$E$101,5,FALSE),0))</f>
        <v/>
      </c>
      <c r="AD57" s="11">
        <f>IF(OR(AA57="",AB57=""),"",IFERROR(AB57*AC57/1000,0))</f>
        <v/>
      </c>
      <c r="AE57" s="11">
        <f>IF(COUNTA(G57,K57,O57,S57,W57,AA57)=0,"",SUM(J57,N57,R57,V57,Z57,AD57))</f>
        <v/>
      </c>
      <c r="AF57" s="11">
        <f>IF(OR(AE57="",E57=""),"",IFERROR(AE57/E57,0))</f>
        <v/>
      </c>
      <c r="AG57" s="7" t="n"/>
      <c r="AH57" s="11">
        <f>IF(AE57="","",AE57*(1+AG57))</f>
        <v/>
      </c>
      <c r="AI57" s="8" t="n"/>
      <c r="AJ57" s="7" t="n"/>
      <c r="AK57" s="11">
        <f>IF(OR(AI57="",AJ57=""),"",AI57*(1+AJ57))</f>
        <v/>
      </c>
      <c r="AL57" s="11">
        <f>IF(OR(AI57="",AH57=""),"",AI57-AH57)</f>
        <v/>
      </c>
      <c r="AM57" s="12">
        <f>IF(OR(AL57="",AI57=""),"",IFERROR(AL57/AI57,0))</f>
        <v/>
      </c>
      <c r="AN57" s="13">
        <f>IF(AM57="","",IF(AM57&lt;0.65,"À revoir","Rentable"))</f>
        <v/>
      </c>
      <c r="AO57" s="2" t="n"/>
      <c r="AP57" s="2" t="n"/>
    </row>
    <row r="58">
      <c r="A58" s="2" t="n"/>
      <c r="B58" s="2" t="n"/>
      <c r="C58" s="2" t="n"/>
      <c r="D58" s="3" t="n"/>
      <c r="E58" s="4" t="n"/>
      <c r="F58" s="4" t="n"/>
      <c r="G58" s="2" t="n"/>
      <c r="H58" s="5" t="n"/>
      <c r="I58" s="6">
        <f>IF(G58="","",IFERROR(VLOOKUP(G58,'Tarifs ingrédients'!$A$2:$E$101,5,FALSE),0))</f>
        <v/>
      </c>
      <c r="J58" s="6">
        <f>IF(OR(G58="",H58=""),"",IFERROR(H58*I58/1000,0))</f>
        <v/>
      </c>
      <c r="K58" s="2" t="n"/>
      <c r="L58" s="5" t="n"/>
      <c r="M58" s="6">
        <f>IF(K58="","",IFERROR(VLOOKUP(K58,'Tarifs ingrédients'!$A$2:$E$101,5,FALSE),0))</f>
        <v/>
      </c>
      <c r="N58" s="6">
        <f>IF(OR(K58="",L58=""),"",IFERROR(L58*M58/1000,0))</f>
        <v/>
      </c>
      <c r="O58" s="2" t="n"/>
      <c r="P58" s="5" t="n"/>
      <c r="Q58" s="6">
        <f>IF(O58="","",IFERROR(VLOOKUP(O58,'Tarifs ingrédients'!$A$2:$E$101,5,FALSE),0))</f>
        <v/>
      </c>
      <c r="R58" s="6">
        <f>IF(OR(O58="",P58=""),"",IFERROR(P58*Q58/1000,0))</f>
        <v/>
      </c>
      <c r="S58" s="2" t="n"/>
      <c r="T58" s="5" t="n"/>
      <c r="U58" s="6">
        <f>IF(S58="","",IFERROR(VLOOKUP(S58,'Tarifs ingrédients'!$A$2:$E$101,5,FALSE),0))</f>
        <v/>
      </c>
      <c r="V58" s="6">
        <f>IF(OR(S58="",T58=""),"",IFERROR(T58*U58/1000,0))</f>
        <v/>
      </c>
      <c r="W58" s="2" t="n"/>
      <c r="X58" s="5" t="n"/>
      <c r="Y58" s="6">
        <f>IF(W58="","",IFERROR(VLOOKUP(W58,'Tarifs ingrédients'!$A$2:$E$101,5,FALSE),0))</f>
        <v/>
      </c>
      <c r="Z58" s="6">
        <f>IF(OR(W58="",X58=""),"",IFERROR(X58*Y58/1000,0))</f>
        <v/>
      </c>
      <c r="AA58" s="2" t="n"/>
      <c r="AB58" s="5" t="n"/>
      <c r="AC58" s="6">
        <f>IF(AA58="","",IFERROR(VLOOKUP(AA58,'Tarifs ingrédients'!$A$2:$E$101,5,FALSE),0))</f>
        <v/>
      </c>
      <c r="AD58" s="6">
        <f>IF(OR(AA58="",AB58=""),"",IFERROR(AB58*AC58/1000,0))</f>
        <v/>
      </c>
      <c r="AE58" s="6">
        <f>IF(COUNTA(G58,K58,O58,S58,W58,AA58)=0,"",SUM(J58,N58,R58,V58,Z58,AD58))</f>
        <v/>
      </c>
      <c r="AF58" s="6">
        <f>IF(OR(AE58="",E58=""),"",IFERROR(AE58/E58,0))</f>
        <v/>
      </c>
      <c r="AG58" s="7" t="n"/>
      <c r="AH58" s="6">
        <f>IF(AE58="","",AE58*(1+AG58))</f>
        <v/>
      </c>
      <c r="AI58" s="8" t="n"/>
      <c r="AJ58" s="7" t="n"/>
      <c r="AK58" s="6">
        <f>IF(OR(AI58="",AJ58=""),"",AI58*(1+AJ58))</f>
        <v/>
      </c>
      <c r="AL58" s="6">
        <f>IF(OR(AI58="",AH58=""),"",AI58-AH58)</f>
        <v/>
      </c>
      <c r="AM58" s="9">
        <f>IF(OR(AL58="",AI58=""),"",IFERROR(AL58/AI58,0))</f>
        <v/>
      </c>
      <c r="AN58" s="10">
        <f>IF(AM58="","",IF(AM58&lt;0.65,"À revoir","Rentable"))</f>
        <v/>
      </c>
      <c r="AO58" s="2" t="n"/>
      <c r="AP58" s="2" t="n"/>
    </row>
    <row r="59">
      <c r="A59" s="2" t="n"/>
      <c r="B59" s="2" t="n"/>
      <c r="C59" s="2" t="n"/>
      <c r="D59" s="3" t="n"/>
      <c r="E59" s="4" t="n"/>
      <c r="F59" s="4" t="n"/>
      <c r="G59" s="2" t="n"/>
      <c r="H59" s="5" t="n"/>
      <c r="I59" s="11">
        <f>IF(G59="","",IFERROR(VLOOKUP(G59,'Tarifs ingrédients'!$A$2:$E$101,5,FALSE),0))</f>
        <v/>
      </c>
      <c r="J59" s="11">
        <f>IF(OR(G59="",H59=""),"",IFERROR(H59*I59/1000,0))</f>
        <v/>
      </c>
      <c r="K59" s="2" t="n"/>
      <c r="L59" s="5" t="n"/>
      <c r="M59" s="11">
        <f>IF(K59="","",IFERROR(VLOOKUP(K59,'Tarifs ingrédients'!$A$2:$E$101,5,FALSE),0))</f>
        <v/>
      </c>
      <c r="N59" s="11">
        <f>IF(OR(K59="",L59=""),"",IFERROR(L59*M59/1000,0))</f>
        <v/>
      </c>
      <c r="O59" s="2" t="n"/>
      <c r="P59" s="5" t="n"/>
      <c r="Q59" s="11">
        <f>IF(O59="","",IFERROR(VLOOKUP(O59,'Tarifs ingrédients'!$A$2:$E$101,5,FALSE),0))</f>
        <v/>
      </c>
      <c r="R59" s="11">
        <f>IF(OR(O59="",P59=""),"",IFERROR(P59*Q59/1000,0))</f>
        <v/>
      </c>
      <c r="S59" s="2" t="n"/>
      <c r="T59" s="5" t="n"/>
      <c r="U59" s="11">
        <f>IF(S59="","",IFERROR(VLOOKUP(S59,'Tarifs ingrédients'!$A$2:$E$101,5,FALSE),0))</f>
        <v/>
      </c>
      <c r="V59" s="11">
        <f>IF(OR(S59="",T59=""),"",IFERROR(T59*U59/1000,0))</f>
        <v/>
      </c>
      <c r="W59" s="2" t="n"/>
      <c r="X59" s="5" t="n"/>
      <c r="Y59" s="11">
        <f>IF(W59="","",IFERROR(VLOOKUP(W59,'Tarifs ingrédients'!$A$2:$E$101,5,FALSE),0))</f>
        <v/>
      </c>
      <c r="Z59" s="11">
        <f>IF(OR(W59="",X59=""),"",IFERROR(X59*Y59/1000,0))</f>
        <v/>
      </c>
      <c r="AA59" s="2" t="n"/>
      <c r="AB59" s="5" t="n"/>
      <c r="AC59" s="11">
        <f>IF(AA59="","",IFERROR(VLOOKUP(AA59,'Tarifs ingrédients'!$A$2:$E$101,5,FALSE),0))</f>
        <v/>
      </c>
      <c r="AD59" s="11">
        <f>IF(OR(AA59="",AB59=""),"",IFERROR(AB59*AC59/1000,0))</f>
        <v/>
      </c>
      <c r="AE59" s="11">
        <f>IF(COUNTA(G59,K59,O59,S59,W59,AA59)=0,"",SUM(J59,N59,R59,V59,Z59,AD59))</f>
        <v/>
      </c>
      <c r="AF59" s="11">
        <f>IF(OR(AE59="",E59=""),"",IFERROR(AE59/E59,0))</f>
        <v/>
      </c>
      <c r="AG59" s="7" t="n"/>
      <c r="AH59" s="11">
        <f>IF(AE59="","",AE59*(1+AG59))</f>
        <v/>
      </c>
      <c r="AI59" s="8" t="n"/>
      <c r="AJ59" s="7" t="n"/>
      <c r="AK59" s="11">
        <f>IF(OR(AI59="",AJ59=""),"",AI59*(1+AJ59))</f>
        <v/>
      </c>
      <c r="AL59" s="11">
        <f>IF(OR(AI59="",AH59=""),"",AI59-AH59)</f>
        <v/>
      </c>
      <c r="AM59" s="12">
        <f>IF(OR(AL59="",AI59=""),"",IFERROR(AL59/AI59,0))</f>
        <v/>
      </c>
      <c r="AN59" s="13">
        <f>IF(AM59="","",IF(AM59&lt;0.65,"À revoir","Rentable"))</f>
        <v/>
      </c>
      <c r="AO59" s="2" t="n"/>
      <c r="AP59" s="2" t="n"/>
    </row>
    <row r="60">
      <c r="A60" s="2" t="n"/>
      <c r="B60" s="2" t="n"/>
      <c r="C60" s="2" t="n"/>
      <c r="D60" s="3" t="n"/>
      <c r="E60" s="4" t="n"/>
      <c r="F60" s="4" t="n"/>
      <c r="G60" s="2" t="n"/>
      <c r="H60" s="5" t="n"/>
      <c r="I60" s="6">
        <f>IF(G60="","",IFERROR(VLOOKUP(G60,'Tarifs ingrédients'!$A$2:$E$101,5,FALSE),0))</f>
        <v/>
      </c>
      <c r="J60" s="6">
        <f>IF(OR(G60="",H60=""),"",IFERROR(H60*I60/1000,0))</f>
        <v/>
      </c>
      <c r="K60" s="2" t="n"/>
      <c r="L60" s="5" t="n"/>
      <c r="M60" s="6">
        <f>IF(K60="","",IFERROR(VLOOKUP(K60,'Tarifs ingrédients'!$A$2:$E$101,5,FALSE),0))</f>
        <v/>
      </c>
      <c r="N60" s="6">
        <f>IF(OR(K60="",L60=""),"",IFERROR(L60*M60/1000,0))</f>
        <v/>
      </c>
      <c r="O60" s="2" t="n"/>
      <c r="P60" s="5" t="n"/>
      <c r="Q60" s="6">
        <f>IF(O60="","",IFERROR(VLOOKUP(O60,'Tarifs ingrédients'!$A$2:$E$101,5,FALSE),0))</f>
        <v/>
      </c>
      <c r="R60" s="6">
        <f>IF(OR(O60="",P60=""),"",IFERROR(P60*Q60/1000,0))</f>
        <v/>
      </c>
      <c r="S60" s="2" t="n"/>
      <c r="T60" s="5" t="n"/>
      <c r="U60" s="6">
        <f>IF(S60="","",IFERROR(VLOOKUP(S60,'Tarifs ingrédients'!$A$2:$E$101,5,FALSE),0))</f>
        <v/>
      </c>
      <c r="V60" s="6">
        <f>IF(OR(S60="",T60=""),"",IFERROR(T60*U60/1000,0))</f>
        <v/>
      </c>
      <c r="W60" s="2" t="n"/>
      <c r="X60" s="5" t="n"/>
      <c r="Y60" s="6">
        <f>IF(W60="","",IFERROR(VLOOKUP(W60,'Tarifs ingrédients'!$A$2:$E$101,5,FALSE),0))</f>
        <v/>
      </c>
      <c r="Z60" s="6">
        <f>IF(OR(W60="",X60=""),"",IFERROR(X60*Y60/1000,0))</f>
        <v/>
      </c>
      <c r="AA60" s="2" t="n"/>
      <c r="AB60" s="5" t="n"/>
      <c r="AC60" s="6">
        <f>IF(AA60="","",IFERROR(VLOOKUP(AA60,'Tarifs ingrédients'!$A$2:$E$101,5,FALSE),0))</f>
        <v/>
      </c>
      <c r="AD60" s="6">
        <f>IF(OR(AA60="",AB60=""),"",IFERROR(AB60*AC60/1000,0))</f>
        <v/>
      </c>
      <c r="AE60" s="6">
        <f>IF(COUNTA(G60,K60,O60,S60,W60,AA60)=0,"",SUM(J60,N60,R60,V60,Z60,AD60))</f>
        <v/>
      </c>
      <c r="AF60" s="6">
        <f>IF(OR(AE60="",E60=""),"",IFERROR(AE60/E60,0))</f>
        <v/>
      </c>
      <c r="AG60" s="7" t="n"/>
      <c r="AH60" s="6">
        <f>IF(AE60="","",AE60*(1+AG60))</f>
        <v/>
      </c>
      <c r="AI60" s="8" t="n"/>
      <c r="AJ60" s="7" t="n"/>
      <c r="AK60" s="6">
        <f>IF(OR(AI60="",AJ60=""),"",AI60*(1+AJ60))</f>
        <v/>
      </c>
      <c r="AL60" s="6">
        <f>IF(OR(AI60="",AH60=""),"",AI60-AH60)</f>
        <v/>
      </c>
      <c r="AM60" s="9">
        <f>IF(OR(AL60="",AI60=""),"",IFERROR(AL60/AI60,0))</f>
        <v/>
      </c>
      <c r="AN60" s="10">
        <f>IF(AM60="","",IF(AM60&lt;0.65,"À revoir","Rentable"))</f>
        <v/>
      </c>
      <c r="AO60" s="2" t="n"/>
      <c r="AP60" s="2" t="n"/>
    </row>
    <row r="61">
      <c r="A61" s="2" t="n"/>
      <c r="B61" s="2" t="n"/>
      <c r="C61" s="2" t="n"/>
      <c r="D61" s="3" t="n"/>
      <c r="E61" s="4" t="n"/>
      <c r="F61" s="4" t="n"/>
      <c r="G61" s="2" t="n"/>
      <c r="H61" s="5" t="n"/>
      <c r="I61" s="11">
        <f>IF(G61="","",IFERROR(VLOOKUP(G61,'Tarifs ingrédients'!$A$2:$E$101,5,FALSE),0))</f>
        <v/>
      </c>
      <c r="J61" s="11">
        <f>IF(OR(G61="",H61=""),"",IFERROR(H61*I61/1000,0))</f>
        <v/>
      </c>
      <c r="K61" s="2" t="n"/>
      <c r="L61" s="5" t="n"/>
      <c r="M61" s="11">
        <f>IF(K61="","",IFERROR(VLOOKUP(K61,'Tarifs ingrédients'!$A$2:$E$101,5,FALSE),0))</f>
        <v/>
      </c>
      <c r="N61" s="11">
        <f>IF(OR(K61="",L61=""),"",IFERROR(L61*M61/1000,0))</f>
        <v/>
      </c>
      <c r="O61" s="2" t="n"/>
      <c r="P61" s="5" t="n"/>
      <c r="Q61" s="11">
        <f>IF(O61="","",IFERROR(VLOOKUP(O61,'Tarifs ingrédients'!$A$2:$E$101,5,FALSE),0))</f>
        <v/>
      </c>
      <c r="R61" s="11">
        <f>IF(OR(O61="",P61=""),"",IFERROR(P61*Q61/1000,0))</f>
        <v/>
      </c>
      <c r="S61" s="2" t="n"/>
      <c r="T61" s="5" t="n"/>
      <c r="U61" s="11">
        <f>IF(S61="","",IFERROR(VLOOKUP(S61,'Tarifs ingrédients'!$A$2:$E$101,5,FALSE),0))</f>
        <v/>
      </c>
      <c r="V61" s="11">
        <f>IF(OR(S61="",T61=""),"",IFERROR(T61*U61/1000,0))</f>
        <v/>
      </c>
      <c r="W61" s="2" t="n"/>
      <c r="X61" s="5" t="n"/>
      <c r="Y61" s="11">
        <f>IF(W61="","",IFERROR(VLOOKUP(W61,'Tarifs ingrédients'!$A$2:$E$101,5,FALSE),0))</f>
        <v/>
      </c>
      <c r="Z61" s="11">
        <f>IF(OR(W61="",X61=""),"",IFERROR(X61*Y61/1000,0))</f>
        <v/>
      </c>
      <c r="AA61" s="2" t="n"/>
      <c r="AB61" s="5" t="n"/>
      <c r="AC61" s="11">
        <f>IF(AA61="","",IFERROR(VLOOKUP(AA61,'Tarifs ingrédients'!$A$2:$E$101,5,FALSE),0))</f>
        <v/>
      </c>
      <c r="AD61" s="11">
        <f>IF(OR(AA61="",AB61=""),"",IFERROR(AB61*AC61/1000,0))</f>
        <v/>
      </c>
      <c r="AE61" s="11">
        <f>IF(COUNTA(G61,K61,O61,S61,W61,AA61)=0,"",SUM(J61,N61,R61,V61,Z61,AD61))</f>
        <v/>
      </c>
      <c r="AF61" s="11">
        <f>IF(OR(AE61="",E61=""),"",IFERROR(AE61/E61,0))</f>
        <v/>
      </c>
      <c r="AG61" s="7" t="n"/>
      <c r="AH61" s="11">
        <f>IF(AE61="","",AE61*(1+AG61))</f>
        <v/>
      </c>
      <c r="AI61" s="8" t="n"/>
      <c r="AJ61" s="7" t="n"/>
      <c r="AK61" s="11">
        <f>IF(OR(AI61="",AJ61=""),"",AI61*(1+AJ61))</f>
        <v/>
      </c>
      <c r="AL61" s="11">
        <f>IF(OR(AI61="",AH61=""),"",AI61-AH61)</f>
        <v/>
      </c>
      <c r="AM61" s="12">
        <f>IF(OR(AL61="",AI61=""),"",IFERROR(AL61/AI61,0))</f>
        <v/>
      </c>
      <c r="AN61" s="13">
        <f>IF(AM61="","",IF(AM61&lt;0.65,"À revoir","Rentable"))</f>
        <v/>
      </c>
      <c r="AO61" s="2" t="n"/>
      <c r="AP61" s="2" t="n"/>
    </row>
    <row r="62">
      <c r="A62" s="2" t="n"/>
      <c r="B62" s="2" t="n"/>
      <c r="C62" s="2" t="n"/>
      <c r="D62" s="3" t="n"/>
      <c r="E62" s="4" t="n"/>
      <c r="F62" s="4" t="n"/>
      <c r="G62" s="2" t="n"/>
      <c r="H62" s="5" t="n"/>
      <c r="I62" s="6">
        <f>IF(G62="","",IFERROR(VLOOKUP(G62,'Tarifs ingrédients'!$A$2:$E$101,5,FALSE),0))</f>
        <v/>
      </c>
      <c r="J62" s="6">
        <f>IF(OR(G62="",H62=""),"",IFERROR(H62*I62/1000,0))</f>
        <v/>
      </c>
      <c r="K62" s="2" t="n"/>
      <c r="L62" s="5" t="n"/>
      <c r="M62" s="6">
        <f>IF(K62="","",IFERROR(VLOOKUP(K62,'Tarifs ingrédients'!$A$2:$E$101,5,FALSE),0))</f>
        <v/>
      </c>
      <c r="N62" s="6">
        <f>IF(OR(K62="",L62=""),"",IFERROR(L62*M62/1000,0))</f>
        <v/>
      </c>
      <c r="O62" s="2" t="n"/>
      <c r="P62" s="5" t="n"/>
      <c r="Q62" s="6">
        <f>IF(O62="","",IFERROR(VLOOKUP(O62,'Tarifs ingrédients'!$A$2:$E$101,5,FALSE),0))</f>
        <v/>
      </c>
      <c r="R62" s="6">
        <f>IF(OR(O62="",P62=""),"",IFERROR(P62*Q62/1000,0))</f>
        <v/>
      </c>
      <c r="S62" s="2" t="n"/>
      <c r="T62" s="5" t="n"/>
      <c r="U62" s="6">
        <f>IF(S62="","",IFERROR(VLOOKUP(S62,'Tarifs ingrédients'!$A$2:$E$101,5,FALSE),0))</f>
        <v/>
      </c>
      <c r="V62" s="6">
        <f>IF(OR(S62="",T62=""),"",IFERROR(T62*U62/1000,0))</f>
        <v/>
      </c>
      <c r="W62" s="2" t="n"/>
      <c r="X62" s="5" t="n"/>
      <c r="Y62" s="6">
        <f>IF(W62="","",IFERROR(VLOOKUP(W62,'Tarifs ingrédients'!$A$2:$E$101,5,FALSE),0))</f>
        <v/>
      </c>
      <c r="Z62" s="6">
        <f>IF(OR(W62="",X62=""),"",IFERROR(X62*Y62/1000,0))</f>
        <v/>
      </c>
      <c r="AA62" s="2" t="n"/>
      <c r="AB62" s="5" t="n"/>
      <c r="AC62" s="6">
        <f>IF(AA62="","",IFERROR(VLOOKUP(AA62,'Tarifs ingrédients'!$A$2:$E$101,5,FALSE),0))</f>
        <v/>
      </c>
      <c r="AD62" s="6">
        <f>IF(OR(AA62="",AB62=""),"",IFERROR(AB62*AC62/1000,0))</f>
        <v/>
      </c>
      <c r="AE62" s="6">
        <f>IF(COUNTA(G62,K62,O62,S62,W62,AA62)=0,"",SUM(J62,N62,R62,V62,Z62,AD62))</f>
        <v/>
      </c>
      <c r="AF62" s="6">
        <f>IF(OR(AE62="",E62=""),"",IFERROR(AE62/E62,0))</f>
        <v/>
      </c>
      <c r="AG62" s="7" t="n"/>
      <c r="AH62" s="6">
        <f>IF(AE62="","",AE62*(1+AG62))</f>
        <v/>
      </c>
      <c r="AI62" s="8" t="n"/>
      <c r="AJ62" s="7" t="n"/>
      <c r="AK62" s="6">
        <f>IF(OR(AI62="",AJ62=""),"",AI62*(1+AJ62))</f>
        <v/>
      </c>
      <c r="AL62" s="6">
        <f>IF(OR(AI62="",AH62=""),"",AI62-AH62)</f>
        <v/>
      </c>
      <c r="AM62" s="9">
        <f>IF(OR(AL62="",AI62=""),"",IFERROR(AL62/AI62,0))</f>
        <v/>
      </c>
      <c r="AN62" s="10">
        <f>IF(AM62="","",IF(AM62&lt;0.65,"À revoir","Rentable"))</f>
        <v/>
      </c>
      <c r="AO62" s="2" t="n"/>
      <c r="AP62" s="2" t="n"/>
    </row>
    <row r="63">
      <c r="A63" s="2" t="n"/>
      <c r="B63" s="2" t="n"/>
      <c r="C63" s="2" t="n"/>
      <c r="D63" s="3" t="n"/>
      <c r="E63" s="4" t="n"/>
      <c r="F63" s="4" t="n"/>
      <c r="G63" s="2" t="n"/>
      <c r="H63" s="5" t="n"/>
      <c r="I63" s="11">
        <f>IF(G63="","",IFERROR(VLOOKUP(G63,'Tarifs ingrédients'!$A$2:$E$101,5,FALSE),0))</f>
        <v/>
      </c>
      <c r="J63" s="11">
        <f>IF(OR(G63="",H63=""),"",IFERROR(H63*I63/1000,0))</f>
        <v/>
      </c>
      <c r="K63" s="2" t="n"/>
      <c r="L63" s="5" t="n"/>
      <c r="M63" s="11">
        <f>IF(K63="","",IFERROR(VLOOKUP(K63,'Tarifs ingrédients'!$A$2:$E$101,5,FALSE),0))</f>
        <v/>
      </c>
      <c r="N63" s="11">
        <f>IF(OR(K63="",L63=""),"",IFERROR(L63*M63/1000,0))</f>
        <v/>
      </c>
      <c r="O63" s="2" t="n"/>
      <c r="P63" s="5" t="n"/>
      <c r="Q63" s="11">
        <f>IF(O63="","",IFERROR(VLOOKUP(O63,'Tarifs ingrédients'!$A$2:$E$101,5,FALSE),0))</f>
        <v/>
      </c>
      <c r="R63" s="11">
        <f>IF(OR(O63="",P63=""),"",IFERROR(P63*Q63/1000,0))</f>
        <v/>
      </c>
      <c r="S63" s="2" t="n"/>
      <c r="T63" s="5" t="n"/>
      <c r="U63" s="11">
        <f>IF(S63="","",IFERROR(VLOOKUP(S63,'Tarifs ingrédients'!$A$2:$E$101,5,FALSE),0))</f>
        <v/>
      </c>
      <c r="V63" s="11">
        <f>IF(OR(S63="",T63=""),"",IFERROR(T63*U63/1000,0))</f>
        <v/>
      </c>
      <c r="W63" s="2" t="n"/>
      <c r="X63" s="5" t="n"/>
      <c r="Y63" s="11">
        <f>IF(W63="","",IFERROR(VLOOKUP(W63,'Tarifs ingrédients'!$A$2:$E$101,5,FALSE),0))</f>
        <v/>
      </c>
      <c r="Z63" s="11">
        <f>IF(OR(W63="",X63=""),"",IFERROR(X63*Y63/1000,0))</f>
        <v/>
      </c>
      <c r="AA63" s="2" t="n"/>
      <c r="AB63" s="5" t="n"/>
      <c r="AC63" s="11">
        <f>IF(AA63="","",IFERROR(VLOOKUP(AA63,'Tarifs ingrédients'!$A$2:$E$101,5,FALSE),0))</f>
        <v/>
      </c>
      <c r="AD63" s="11">
        <f>IF(OR(AA63="",AB63=""),"",IFERROR(AB63*AC63/1000,0))</f>
        <v/>
      </c>
      <c r="AE63" s="11">
        <f>IF(COUNTA(G63,K63,O63,S63,W63,AA63)=0,"",SUM(J63,N63,R63,V63,Z63,AD63))</f>
        <v/>
      </c>
      <c r="AF63" s="11">
        <f>IF(OR(AE63="",E63=""),"",IFERROR(AE63/E63,0))</f>
        <v/>
      </c>
      <c r="AG63" s="7" t="n"/>
      <c r="AH63" s="11">
        <f>IF(AE63="","",AE63*(1+AG63))</f>
        <v/>
      </c>
      <c r="AI63" s="8" t="n"/>
      <c r="AJ63" s="7" t="n"/>
      <c r="AK63" s="11">
        <f>IF(OR(AI63="",AJ63=""),"",AI63*(1+AJ63))</f>
        <v/>
      </c>
      <c r="AL63" s="11">
        <f>IF(OR(AI63="",AH63=""),"",AI63-AH63)</f>
        <v/>
      </c>
      <c r="AM63" s="12">
        <f>IF(OR(AL63="",AI63=""),"",IFERROR(AL63/AI63,0))</f>
        <v/>
      </c>
      <c r="AN63" s="13">
        <f>IF(AM63="","",IF(AM63&lt;0.65,"À revoir","Rentable"))</f>
        <v/>
      </c>
      <c r="AO63" s="2" t="n"/>
      <c r="AP63" s="2" t="n"/>
    </row>
    <row r="64">
      <c r="A64" s="2" t="n"/>
      <c r="B64" s="2" t="n"/>
      <c r="C64" s="2" t="n"/>
      <c r="D64" s="3" t="n"/>
      <c r="E64" s="4" t="n"/>
      <c r="F64" s="4" t="n"/>
      <c r="G64" s="2" t="n"/>
      <c r="H64" s="5" t="n"/>
      <c r="I64" s="6">
        <f>IF(G64="","",IFERROR(VLOOKUP(G64,'Tarifs ingrédients'!$A$2:$E$101,5,FALSE),0))</f>
        <v/>
      </c>
      <c r="J64" s="6">
        <f>IF(OR(G64="",H64=""),"",IFERROR(H64*I64/1000,0))</f>
        <v/>
      </c>
      <c r="K64" s="2" t="n"/>
      <c r="L64" s="5" t="n"/>
      <c r="M64" s="6">
        <f>IF(K64="","",IFERROR(VLOOKUP(K64,'Tarifs ingrédients'!$A$2:$E$101,5,FALSE),0))</f>
        <v/>
      </c>
      <c r="N64" s="6">
        <f>IF(OR(K64="",L64=""),"",IFERROR(L64*M64/1000,0))</f>
        <v/>
      </c>
      <c r="O64" s="2" t="n"/>
      <c r="P64" s="5" t="n"/>
      <c r="Q64" s="6">
        <f>IF(O64="","",IFERROR(VLOOKUP(O64,'Tarifs ingrédients'!$A$2:$E$101,5,FALSE),0))</f>
        <v/>
      </c>
      <c r="R64" s="6">
        <f>IF(OR(O64="",P64=""),"",IFERROR(P64*Q64/1000,0))</f>
        <v/>
      </c>
      <c r="S64" s="2" t="n"/>
      <c r="T64" s="5" t="n"/>
      <c r="U64" s="6">
        <f>IF(S64="","",IFERROR(VLOOKUP(S64,'Tarifs ingrédients'!$A$2:$E$101,5,FALSE),0))</f>
        <v/>
      </c>
      <c r="V64" s="6">
        <f>IF(OR(S64="",T64=""),"",IFERROR(T64*U64/1000,0))</f>
        <v/>
      </c>
      <c r="W64" s="2" t="n"/>
      <c r="X64" s="5" t="n"/>
      <c r="Y64" s="6">
        <f>IF(W64="","",IFERROR(VLOOKUP(W64,'Tarifs ingrédients'!$A$2:$E$101,5,FALSE),0))</f>
        <v/>
      </c>
      <c r="Z64" s="6">
        <f>IF(OR(W64="",X64=""),"",IFERROR(X64*Y64/1000,0))</f>
        <v/>
      </c>
      <c r="AA64" s="2" t="n"/>
      <c r="AB64" s="5" t="n"/>
      <c r="AC64" s="6">
        <f>IF(AA64="","",IFERROR(VLOOKUP(AA64,'Tarifs ingrédients'!$A$2:$E$101,5,FALSE),0))</f>
        <v/>
      </c>
      <c r="AD64" s="6">
        <f>IF(OR(AA64="",AB64=""),"",IFERROR(AB64*AC64/1000,0))</f>
        <v/>
      </c>
      <c r="AE64" s="6">
        <f>IF(COUNTA(G64,K64,O64,S64,W64,AA64)=0,"",SUM(J64,N64,R64,V64,Z64,AD64))</f>
        <v/>
      </c>
      <c r="AF64" s="6">
        <f>IF(OR(AE64="",E64=""),"",IFERROR(AE64/E64,0))</f>
        <v/>
      </c>
      <c r="AG64" s="7" t="n"/>
      <c r="AH64" s="6">
        <f>IF(AE64="","",AE64*(1+AG64))</f>
        <v/>
      </c>
      <c r="AI64" s="8" t="n"/>
      <c r="AJ64" s="7" t="n"/>
      <c r="AK64" s="6">
        <f>IF(OR(AI64="",AJ64=""),"",AI64*(1+AJ64))</f>
        <v/>
      </c>
      <c r="AL64" s="6">
        <f>IF(OR(AI64="",AH64=""),"",AI64-AH64)</f>
        <v/>
      </c>
      <c r="AM64" s="9">
        <f>IF(OR(AL64="",AI64=""),"",IFERROR(AL64/AI64,0))</f>
        <v/>
      </c>
      <c r="AN64" s="10">
        <f>IF(AM64="","",IF(AM64&lt;0.65,"À revoir","Rentable"))</f>
        <v/>
      </c>
      <c r="AO64" s="2" t="n"/>
      <c r="AP64" s="2" t="n"/>
    </row>
    <row r="65">
      <c r="A65" s="2" t="n"/>
      <c r="B65" s="2" t="n"/>
      <c r="C65" s="2" t="n"/>
      <c r="D65" s="3" t="n"/>
      <c r="E65" s="4" t="n"/>
      <c r="F65" s="4" t="n"/>
      <c r="G65" s="2" t="n"/>
      <c r="H65" s="5" t="n"/>
      <c r="I65" s="11">
        <f>IF(G65="","",IFERROR(VLOOKUP(G65,'Tarifs ingrédients'!$A$2:$E$101,5,FALSE),0))</f>
        <v/>
      </c>
      <c r="J65" s="11">
        <f>IF(OR(G65="",H65=""),"",IFERROR(H65*I65/1000,0))</f>
        <v/>
      </c>
      <c r="K65" s="2" t="n"/>
      <c r="L65" s="5" t="n"/>
      <c r="M65" s="11">
        <f>IF(K65="","",IFERROR(VLOOKUP(K65,'Tarifs ingrédients'!$A$2:$E$101,5,FALSE),0))</f>
        <v/>
      </c>
      <c r="N65" s="11">
        <f>IF(OR(K65="",L65=""),"",IFERROR(L65*M65/1000,0))</f>
        <v/>
      </c>
      <c r="O65" s="2" t="n"/>
      <c r="P65" s="5" t="n"/>
      <c r="Q65" s="11">
        <f>IF(O65="","",IFERROR(VLOOKUP(O65,'Tarifs ingrédients'!$A$2:$E$101,5,FALSE),0))</f>
        <v/>
      </c>
      <c r="R65" s="11">
        <f>IF(OR(O65="",P65=""),"",IFERROR(P65*Q65/1000,0))</f>
        <v/>
      </c>
      <c r="S65" s="2" t="n"/>
      <c r="T65" s="5" t="n"/>
      <c r="U65" s="11">
        <f>IF(S65="","",IFERROR(VLOOKUP(S65,'Tarifs ingrédients'!$A$2:$E$101,5,FALSE),0))</f>
        <v/>
      </c>
      <c r="V65" s="11">
        <f>IF(OR(S65="",T65=""),"",IFERROR(T65*U65/1000,0))</f>
        <v/>
      </c>
      <c r="W65" s="2" t="n"/>
      <c r="X65" s="5" t="n"/>
      <c r="Y65" s="11">
        <f>IF(W65="","",IFERROR(VLOOKUP(W65,'Tarifs ingrédients'!$A$2:$E$101,5,FALSE),0))</f>
        <v/>
      </c>
      <c r="Z65" s="11">
        <f>IF(OR(W65="",X65=""),"",IFERROR(X65*Y65/1000,0))</f>
        <v/>
      </c>
      <c r="AA65" s="2" t="n"/>
      <c r="AB65" s="5" t="n"/>
      <c r="AC65" s="11">
        <f>IF(AA65="","",IFERROR(VLOOKUP(AA65,'Tarifs ingrédients'!$A$2:$E$101,5,FALSE),0))</f>
        <v/>
      </c>
      <c r="AD65" s="11">
        <f>IF(OR(AA65="",AB65=""),"",IFERROR(AB65*AC65/1000,0))</f>
        <v/>
      </c>
      <c r="AE65" s="11">
        <f>IF(COUNTA(G65,K65,O65,S65,W65,AA65)=0,"",SUM(J65,N65,R65,V65,Z65,AD65))</f>
        <v/>
      </c>
      <c r="AF65" s="11">
        <f>IF(OR(AE65="",E65=""),"",IFERROR(AE65/E65,0))</f>
        <v/>
      </c>
      <c r="AG65" s="7" t="n"/>
      <c r="AH65" s="11">
        <f>IF(AE65="","",AE65*(1+AG65))</f>
        <v/>
      </c>
      <c r="AI65" s="8" t="n"/>
      <c r="AJ65" s="7" t="n"/>
      <c r="AK65" s="11">
        <f>IF(OR(AI65="",AJ65=""),"",AI65*(1+AJ65))</f>
        <v/>
      </c>
      <c r="AL65" s="11">
        <f>IF(OR(AI65="",AH65=""),"",AI65-AH65)</f>
        <v/>
      </c>
      <c r="AM65" s="12">
        <f>IF(OR(AL65="",AI65=""),"",IFERROR(AL65/AI65,0))</f>
        <v/>
      </c>
      <c r="AN65" s="13">
        <f>IF(AM65="","",IF(AM65&lt;0.65,"À revoir","Rentable"))</f>
        <v/>
      </c>
      <c r="AO65" s="2" t="n"/>
      <c r="AP65" s="2" t="n"/>
    </row>
    <row r="66">
      <c r="A66" s="2" t="n"/>
      <c r="B66" s="2" t="n"/>
      <c r="C66" s="2" t="n"/>
      <c r="D66" s="3" t="n"/>
      <c r="E66" s="4" t="n"/>
      <c r="F66" s="4" t="n"/>
      <c r="G66" s="2" t="n"/>
      <c r="H66" s="5" t="n"/>
      <c r="I66" s="6">
        <f>IF(G66="","",IFERROR(VLOOKUP(G66,'Tarifs ingrédients'!$A$2:$E$101,5,FALSE),0))</f>
        <v/>
      </c>
      <c r="J66" s="6">
        <f>IF(OR(G66="",H66=""),"",IFERROR(H66*I66/1000,0))</f>
        <v/>
      </c>
      <c r="K66" s="2" t="n"/>
      <c r="L66" s="5" t="n"/>
      <c r="M66" s="6">
        <f>IF(K66="","",IFERROR(VLOOKUP(K66,'Tarifs ingrédients'!$A$2:$E$101,5,FALSE),0))</f>
        <v/>
      </c>
      <c r="N66" s="6">
        <f>IF(OR(K66="",L66=""),"",IFERROR(L66*M66/1000,0))</f>
        <v/>
      </c>
      <c r="O66" s="2" t="n"/>
      <c r="P66" s="5" t="n"/>
      <c r="Q66" s="6">
        <f>IF(O66="","",IFERROR(VLOOKUP(O66,'Tarifs ingrédients'!$A$2:$E$101,5,FALSE),0))</f>
        <v/>
      </c>
      <c r="R66" s="6">
        <f>IF(OR(O66="",P66=""),"",IFERROR(P66*Q66/1000,0))</f>
        <v/>
      </c>
      <c r="S66" s="2" t="n"/>
      <c r="T66" s="5" t="n"/>
      <c r="U66" s="6">
        <f>IF(S66="","",IFERROR(VLOOKUP(S66,'Tarifs ingrédients'!$A$2:$E$101,5,FALSE),0))</f>
        <v/>
      </c>
      <c r="V66" s="6">
        <f>IF(OR(S66="",T66=""),"",IFERROR(T66*U66/1000,0))</f>
        <v/>
      </c>
      <c r="W66" s="2" t="n"/>
      <c r="X66" s="5" t="n"/>
      <c r="Y66" s="6">
        <f>IF(W66="","",IFERROR(VLOOKUP(W66,'Tarifs ingrédients'!$A$2:$E$101,5,FALSE),0))</f>
        <v/>
      </c>
      <c r="Z66" s="6">
        <f>IF(OR(W66="",X66=""),"",IFERROR(X66*Y66/1000,0))</f>
        <v/>
      </c>
      <c r="AA66" s="2" t="n"/>
      <c r="AB66" s="5" t="n"/>
      <c r="AC66" s="6">
        <f>IF(AA66="","",IFERROR(VLOOKUP(AA66,'Tarifs ingrédients'!$A$2:$E$101,5,FALSE),0))</f>
        <v/>
      </c>
      <c r="AD66" s="6">
        <f>IF(OR(AA66="",AB66=""),"",IFERROR(AB66*AC66/1000,0))</f>
        <v/>
      </c>
      <c r="AE66" s="6">
        <f>IF(COUNTA(G66,K66,O66,S66,W66,AA66)=0,"",SUM(J66,N66,R66,V66,Z66,AD66))</f>
        <v/>
      </c>
      <c r="AF66" s="6">
        <f>IF(OR(AE66="",E66=""),"",IFERROR(AE66/E66,0))</f>
        <v/>
      </c>
      <c r="AG66" s="7" t="n"/>
      <c r="AH66" s="6">
        <f>IF(AE66="","",AE66*(1+AG66))</f>
        <v/>
      </c>
      <c r="AI66" s="8" t="n"/>
      <c r="AJ66" s="7" t="n"/>
      <c r="AK66" s="6">
        <f>IF(OR(AI66="",AJ66=""),"",AI66*(1+AJ66))</f>
        <v/>
      </c>
      <c r="AL66" s="6">
        <f>IF(OR(AI66="",AH66=""),"",AI66-AH66)</f>
        <v/>
      </c>
      <c r="AM66" s="9">
        <f>IF(OR(AL66="",AI66=""),"",IFERROR(AL66/AI66,0))</f>
        <v/>
      </c>
      <c r="AN66" s="10">
        <f>IF(AM66="","",IF(AM66&lt;0.65,"À revoir","Rentable"))</f>
        <v/>
      </c>
      <c r="AO66" s="2" t="n"/>
      <c r="AP66" s="2" t="n"/>
    </row>
    <row r="67">
      <c r="A67" s="2" t="n"/>
      <c r="B67" s="2" t="n"/>
      <c r="C67" s="2" t="n"/>
      <c r="D67" s="3" t="n"/>
      <c r="E67" s="4" t="n"/>
      <c r="F67" s="4" t="n"/>
      <c r="G67" s="2" t="n"/>
      <c r="H67" s="5" t="n"/>
      <c r="I67" s="11">
        <f>IF(G67="","",IFERROR(VLOOKUP(G67,'Tarifs ingrédients'!$A$2:$E$101,5,FALSE),0))</f>
        <v/>
      </c>
      <c r="J67" s="11">
        <f>IF(OR(G67="",H67=""),"",IFERROR(H67*I67/1000,0))</f>
        <v/>
      </c>
      <c r="K67" s="2" t="n"/>
      <c r="L67" s="5" t="n"/>
      <c r="M67" s="11">
        <f>IF(K67="","",IFERROR(VLOOKUP(K67,'Tarifs ingrédients'!$A$2:$E$101,5,FALSE),0))</f>
        <v/>
      </c>
      <c r="N67" s="11">
        <f>IF(OR(K67="",L67=""),"",IFERROR(L67*M67/1000,0))</f>
        <v/>
      </c>
      <c r="O67" s="2" t="n"/>
      <c r="P67" s="5" t="n"/>
      <c r="Q67" s="11">
        <f>IF(O67="","",IFERROR(VLOOKUP(O67,'Tarifs ingrédients'!$A$2:$E$101,5,FALSE),0))</f>
        <v/>
      </c>
      <c r="R67" s="11">
        <f>IF(OR(O67="",P67=""),"",IFERROR(P67*Q67/1000,0))</f>
        <v/>
      </c>
      <c r="S67" s="2" t="n"/>
      <c r="T67" s="5" t="n"/>
      <c r="U67" s="11">
        <f>IF(S67="","",IFERROR(VLOOKUP(S67,'Tarifs ingrédients'!$A$2:$E$101,5,FALSE),0))</f>
        <v/>
      </c>
      <c r="V67" s="11">
        <f>IF(OR(S67="",T67=""),"",IFERROR(T67*U67/1000,0))</f>
        <v/>
      </c>
      <c r="W67" s="2" t="n"/>
      <c r="X67" s="5" t="n"/>
      <c r="Y67" s="11">
        <f>IF(W67="","",IFERROR(VLOOKUP(W67,'Tarifs ingrédients'!$A$2:$E$101,5,FALSE),0))</f>
        <v/>
      </c>
      <c r="Z67" s="11">
        <f>IF(OR(W67="",X67=""),"",IFERROR(X67*Y67/1000,0))</f>
        <v/>
      </c>
      <c r="AA67" s="2" t="n"/>
      <c r="AB67" s="5" t="n"/>
      <c r="AC67" s="11">
        <f>IF(AA67="","",IFERROR(VLOOKUP(AA67,'Tarifs ingrédients'!$A$2:$E$101,5,FALSE),0))</f>
        <v/>
      </c>
      <c r="AD67" s="11">
        <f>IF(OR(AA67="",AB67=""),"",IFERROR(AB67*AC67/1000,0))</f>
        <v/>
      </c>
      <c r="AE67" s="11">
        <f>IF(COUNTA(G67,K67,O67,S67,W67,AA67)=0,"",SUM(J67,N67,R67,V67,Z67,AD67))</f>
        <v/>
      </c>
      <c r="AF67" s="11">
        <f>IF(OR(AE67="",E67=""),"",IFERROR(AE67/E67,0))</f>
        <v/>
      </c>
      <c r="AG67" s="7" t="n"/>
      <c r="AH67" s="11">
        <f>IF(AE67="","",AE67*(1+AG67))</f>
        <v/>
      </c>
      <c r="AI67" s="8" t="n"/>
      <c r="AJ67" s="7" t="n"/>
      <c r="AK67" s="11">
        <f>IF(OR(AI67="",AJ67=""),"",AI67*(1+AJ67))</f>
        <v/>
      </c>
      <c r="AL67" s="11">
        <f>IF(OR(AI67="",AH67=""),"",AI67-AH67)</f>
        <v/>
      </c>
      <c r="AM67" s="12">
        <f>IF(OR(AL67="",AI67=""),"",IFERROR(AL67/AI67,0))</f>
        <v/>
      </c>
      <c r="AN67" s="13">
        <f>IF(AM67="","",IF(AM67&lt;0.65,"À revoir","Rentable"))</f>
        <v/>
      </c>
      <c r="AO67" s="2" t="n"/>
      <c r="AP67" s="2" t="n"/>
    </row>
    <row r="68">
      <c r="A68" s="2" t="n"/>
      <c r="B68" s="2" t="n"/>
      <c r="C68" s="2" t="n"/>
      <c r="D68" s="3" t="n"/>
      <c r="E68" s="4" t="n"/>
      <c r="F68" s="4" t="n"/>
      <c r="G68" s="2" t="n"/>
      <c r="H68" s="5" t="n"/>
      <c r="I68" s="6">
        <f>IF(G68="","",IFERROR(VLOOKUP(G68,'Tarifs ingrédients'!$A$2:$E$101,5,FALSE),0))</f>
        <v/>
      </c>
      <c r="J68" s="6">
        <f>IF(OR(G68="",H68=""),"",IFERROR(H68*I68/1000,0))</f>
        <v/>
      </c>
      <c r="K68" s="2" t="n"/>
      <c r="L68" s="5" t="n"/>
      <c r="M68" s="6">
        <f>IF(K68="","",IFERROR(VLOOKUP(K68,'Tarifs ingrédients'!$A$2:$E$101,5,FALSE),0))</f>
        <v/>
      </c>
      <c r="N68" s="6">
        <f>IF(OR(K68="",L68=""),"",IFERROR(L68*M68/1000,0))</f>
        <v/>
      </c>
      <c r="O68" s="2" t="n"/>
      <c r="P68" s="5" t="n"/>
      <c r="Q68" s="6">
        <f>IF(O68="","",IFERROR(VLOOKUP(O68,'Tarifs ingrédients'!$A$2:$E$101,5,FALSE),0))</f>
        <v/>
      </c>
      <c r="R68" s="6">
        <f>IF(OR(O68="",P68=""),"",IFERROR(P68*Q68/1000,0))</f>
        <v/>
      </c>
      <c r="S68" s="2" t="n"/>
      <c r="T68" s="5" t="n"/>
      <c r="U68" s="6">
        <f>IF(S68="","",IFERROR(VLOOKUP(S68,'Tarifs ingrédients'!$A$2:$E$101,5,FALSE),0))</f>
        <v/>
      </c>
      <c r="V68" s="6">
        <f>IF(OR(S68="",T68=""),"",IFERROR(T68*U68/1000,0))</f>
        <v/>
      </c>
      <c r="W68" s="2" t="n"/>
      <c r="X68" s="5" t="n"/>
      <c r="Y68" s="6">
        <f>IF(W68="","",IFERROR(VLOOKUP(W68,'Tarifs ingrédients'!$A$2:$E$101,5,FALSE),0))</f>
        <v/>
      </c>
      <c r="Z68" s="6">
        <f>IF(OR(W68="",X68=""),"",IFERROR(X68*Y68/1000,0))</f>
        <v/>
      </c>
      <c r="AA68" s="2" t="n"/>
      <c r="AB68" s="5" t="n"/>
      <c r="AC68" s="6">
        <f>IF(AA68="","",IFERROR(VLOOKUP(AA68,'Tarifs ingrédients'!$A$2:$E$101,5,FALSE),0))</f>
        <v/>
      </c>
      <c r="AD68" s="6">
        <f>IF(OR(AA68="",AB68=""),"",IFERROR(AB68*AC68/1000,0))</f>
        <v/>
      </c>
      <c r="AE68" s="6">
        <f>IF(COUNTA(G68,K68,O68,S68,W68,AA68)=0,"",SUM(J68,N68,R68,V68,Z68,AD68))</f>
        <v/>
      </c>
      <c r="AF68" s="6">
        <f>IF(OR(AE68="",E68=""),"",IFERROR(AE68/E68,0))</f>
        <v/>
      </c>
      <c r="AG68" s="7" t="n"/>
      <c r="AH68" s="6">
        <f>IF(AE68="","",AE68*(1+AG68))</f>
        <v/>
      </c>
      <c r="AI68" s="8" t="n"/>
      <c r="AJ68" s="7" t="n"/>
      <c r="AK68" s="6">
        <f>IF(OR(AI68="",AJ68=""),"",AI68*(1+AJ68))</f>
        <v/>
      </c>
      <c r="AL68" s="6">
        <f>IF(OR(AI68="",AH68=""),"",AI68-AH68)</f>
        <v/>
      </c>
      <c r="AM68" s="9">
        <f>IF(OR(AL68="",AI68=""),"",IFERROR(AL68/AI68,0))</f>
        <v/>
      </c>
      <c r="AN68" s="10">
        <f>IF(AM68="","",IF(AM68&lt;0.65,"À revoir","Rentable"))</f>
        <v/>
      </c>
      <c r="AO68" s="2" t="n"/>
      <c r="AP68" s="2" t="n"/>
    </row>
    <row r="69">
      <c r="A69" s="2" t="n"/>
      <c r="B69" s="2" t="n"/>
      <c r="C69" s="2" t="n"/>
      <c r="D69" s="3" t="n"/>
      <c r="E69" s="4" t="n"/>
      <c r="F69" s="4" t="n"/>
      <c r="G69" s="2" t="n"/>
      <c r="H69" s="5" t="n"/>
      <c r="I69" s="11">
        <f>IF(G69="","",IFERROR(VLOOKUP(G69,'Tarifs ingrédients'!$A$2:$E$101,5,FALSE),0))</f>
        <v/>
      </c>
      <c r="J69" s="11">
        <f>IF(OR(G69="",H69=""),"",IFERROR(H69*I69/1000,0))</f>
        <v/>
      </c>
      <c r="K69" s="2" t="n"/>
      <c r="L69" s="5" t="n"/>
      <c r="M69" s="11">
        <f>IF(K69="","",IFERROR(VLOOKUP(K69,'Tarifs ingrédients'!$A$2:$E$101,5,FALSE),0))</f>
        <v/>
      </c>
      <c r="N69" s="11">
        <f>IF(OR(K69="",L69=""),"",IFERROR(L69*M69/1000,0))</f>
        <v/>
      </c>
      <c r="O69" s="2" t="n"/>
      <c r="P69" s="5" t="n"/>
      <c r="Q69" s="11">
        <f>IF(O69="","",IFERROR(VLOOKUP(O69,'Tarifs ingrédients'!$A$2:$E$101,5,FALSE),0))</f>
        <v/>
      </c>
      <c r="R69" s="11">
        <f>IF(OR(O69="",P69=""),"",IFERROR(P69*Q69/1000,0))</f>
        <v/>
      </c>
      <c r="S69" s="2" t="n"/>
      <c r="T69" s="5" t="n"/>
      <c r="U69" s="11">
        <f>IF(S69="","",IFERROR(VLOOKUP(S69,'Tarifs ingrédients'!$A$2:$E$101,5,FALSE),0))</f>
        <v/>
      </c>
      <c r="V69" s="11">
        <f>IF(OR(S69="",T69=""),"",IFERROR(T69*U69/1000,0))</f>
        <v/>
      </c>
      <c r="W69" s="2" t="n"/>
      <c r="X69" s="5" t="n"/>
      <c r="Y69" s="11">
        <f>IF(W69="","",IFERROR(VLOOKUP(W69,'Tarifs ingrédients'!$A$2:$E$101,5,FALSE),0))</f>
        <v/>
      </c>
      <c r="Z69" s="11">
        <f>IF(OR(W69="",X69=""),"",IFERROR(X69*Y69/1000,0))</f>
        <v/>
      </c>
      <c r="AA69" s="2" t="n"/>
      <c r="AB69" s="5" t="n"/>
      <c r="AC69" s="11">
        <f>IF(AA69="","",IFERROR(VLOOKUP(AA69,'Tarifs ingrédients'!$A$2:$E$101,5,FALSE),0))</f>
        <v/>
      </c>
      <c r="AD69" s="11">
        <f>IF(OR(AA69="",AB69=""),"",IFERROR(AB69*AC69/1000,0))</f>
        <v/>
      </c>
      <c r="AE69" s="11">
        <f>IF(COUNTA(G69,K69,O69,S69,W69,AA69)=0,"",SUM(J69,N69,R69,V69,Z69,AD69))</f>
        <v/>
      </c>
      <c r="AF69" s="11">
        <f>IF(OR(AE69="",E69=""),"",IFERROR(AE69/E69,0))</f>
        <v/>
      </c>
      <c r="AG69" s="7" t="n"/>
      <c r="AH69" s="11">
        <f>IF(AE69="","",AE69*(1+AG69))</f>
        <v/>
      </c>
      <c r="AI69" s="8" t="n"/>
      <c r="AJ69" s="7" t="n"/>
      <c r="AK69" s="11">
        <f>IF(OR(AI69="",AJ69=""),"",AI69*(1+AJ69))</f>
        <v/>
      </c>
      <c r="AL69" s="11">
        <f>IF(OR(AI69="",AH69=""),"",AI69-AH69)</f>
        <v/>
      </c>
      <c r="AM69" s="12">
        <f>IF(OR(AL69="",AI69=""),"",IFERROR(AL69/AI69,0))</f>
        <v/>
      </c>
      <c r="AN69" s="13">
        <f>IF(AM69="","",IF(AM69&lt;0.65,"À revoir","Rentable"))</f>
        <v/>
      </c>
      <c r="AO69" s="2" t="n"/>
      <c r="AP69" s="2" t="n"/>
    </row>
    <row r="70">
      <c r="A70" s="2" t="n"/>
      <c r="B70" s="2" t="n"/>
      <c r="C70" s="2" t="n"/>
      <c r="D70" s="3" t="n"/>
      <c r="E70" s="4" t="n"/>
      <c r="F70" s="4" t="n"/>
      <c r="G70" s="2" t="n"/>
      <c r="H70" s="5" t="n"/>
      <c r="I70" s="6">
        <f>IF(G70="","",IFERROR(VLOOKUP(G70,'Tarifs ingrédients'!$A$2:$E$101,5,FALSE),0))</f>
        <v/>
      </c>
      <c r="J70" s="6">
        <f>IF(OR(G70="",H70=""),"",IFERROR(H70*I70/1000,0))</f>
        <v/>
      </c>
      <c r="K70" s="2" t="n"/>
      <c r="L70" s="5" t="n"/>
      <c r="M70" s="6">
        <f>IF(K70="","",IFERROR(VLOOKUP(K70,'Tarifs ingrédients'!$A$2:$E$101,5,FALSE),0))</f>
        <v/>
      </c>
      <c r="N70" s="6">
        <f>IF(OR(K70="",L70=""),"",IFERROR(L70*M70/1000,0))</f>
        <v/>
      </c>
      <c r="O70" s="2" t="n"/>
      <c r="P70" s="5" t="n"/>
      <c r="Q70" s="6">
        <f>IF(O70="","",IFERROR(VLOOKUP(O70,'Tarifs ingrédients'!$A$2:$E$101,5,FALSE),0))</f>
        <v/>
      </c>
      <c r="R70" s="6">
        <f>IF(OR(O70="",P70=""),"",IFERROR(P70*Q70/1000,0))</f>
        <v/>
      </c>
      <c r="S70" s="2" t="n"/>
      <c r="T70" s="5" t="n"/>
      <c r="U70" s="6">
        <f>IF(S70="","",IFERROR(VLOOKUP(S70,'Tarifs ingrédients'!$A$2:$E$101,5,FALSE),0))</f>
        <v/>
      </c>
      <c r="V70" s="6">
        <f>IF(OR(S70="",T70=""),"",IFERROR(T70*U70/1000,0))</f>
        <v/>
      </c>
      <c r="W70" s="2" t="n"/>
      <c r="X70" s="5" t="n"/>
      <c r="Y70" s="6">
        <f>IF(W70="","",IFERROR(VLOOKUP(W70,'Tarifs ingrédients'!$A$2:$E$101,5,FALSE),0))</f>
        <v/>
      </c>
      <c r="Z70" s="6">
        <f>IF(OR(W70="",X70=""),"",IFERROR(X70*Y70/1000,0))</f>
        <v/>
      </c>
      <c r="AA70" s="2" t="n"/>
      <c r="AB70" s="5" t="n"/>
      <c r="AC70" s="6">
        <f>IF(AA70="","",IFERROR(VLOOKUP(AA70,'Tarifs ingrédients'!$A$2:$E$101,5,FALSE),0))</f>
        <v/>
      </c>
      <c r="AD70" s="6">
        <f>IF(OR(AA70="",AB70=""),"",IFERROR(AB70*AC70/1000,0))</f>
        <v/>
      </c>
      <c r="AE70" s="6">
        <f>IF(COUNTA(G70,K70,O70,S70,W70,AA70)=0,"",SUM(J70,N70,R70,V70,Z70,AD70))</f>
        <v/>
      </c>
      <c r="AF70" s="6">
        <f>IF(OR(AE70="",E70=""),"",IFERROR(AE70/E70,0))</f>
        <v/>
      </c>
      <c r="AG70" s="7" t="n"/>
      <c r="AH70" s="6">
        <f>IF(AE70="","",AE70*(1+AG70))</f>
        <v/>
      </c>
      <c r="AI70" s="8" t="n"/>
      <c r="AJ70" s="7" t="n"/>
      <c r="AK70" s="6">
        <f>IF(OR(AI70="",AJ70=""),"",AI70*(1+AJ70))</f>
        <v/>
      </c>
      <c r="AL70" s="6">
        <f>IF(OR(AI70="",AH70=""),"",AI70-AH70)</f>
        <v/>
      </c>
      <c r="AM70" s="9">
        <f>IF(OR(AL70="",AI70=""),"",IFERROR(AL70/AI70,0))</f>
        <v/>
      </c>
      <c r="AN70" s="10">
        <f>IF(AM70="","",IF(AM70&lt;0.65,"À revoir","Rentable"))</f>
        <v/>
      </c>
      <c r="AO70" s="2" t="n"/>
      <c r="AP70" s="2" t="n"/>
    </row>
    <row r="71">
      <c r="A71" s="2" t="n"/>
      <c r="B71" s="2" t="n"/>
      <c r="C71" s="2" t="n"/>
      <c r="D71" s="3" t="n"/>
      <c r="E71" s="4" t="n"/>
      <c r="F71" s="4" t="n"/>
      <c r="G71" s="2" t="n"/>
      <c r="H71" s="5" t="n"/>
      <c r="I71" s="11">
        <f>IF(G71="","",IFERROR(VLOOKUP(G71,'Tarifs ingrédients'!$A$2:$E$101,5,FALSE),0))</f>
        <v/>
      </c>
      <c r="J71" s="11">
        <f>IF(OR(G71="",H71=""),"",IFERROR(H71*I71/1000,0))</f>
        <v/>
      </c>
      <c r="K71" s="2" t="n"/>
      <c r="L71" s="5" t="n"/>
      <c r="M71" s="11">
        <f>IF(K71="","",IFERROR(VLOOKUP(K71,'Tarifs ingrédients'!$A$2:$E$101,5,FALSE),0))</f>
        <v/>
      </c>
      <c r="N71" s="11">
        <f>IF(OR(K71="",L71=""),"",IFERROR(L71*M71/1000,0))</f>
        <v/>
      </c>
      <c r="O71" s="2" t="n"/>
      <c r="P71" s="5" t="n"/>
      <c r="Q71" s="11">
        <f>IF(O71="","",IFERROR(VLOOKUP(O71,'Tarifs ingrédients'!$A$2:$E$101,5,FALSE),0))</f>
        <v/>
      </c>
      <c r="R71" s="11">
        <f>IF(OR(O71="",P71=""),"",IFERROR(P71*Q71/1000,0))</f>
        <v/>
      </c>
      <c r="S71" s="2" t="n"/>
      <c r="T71" s="5" t="n"/>
      <c r="U71" s="11">
        <f>IF(S71="","",IFERROR(VLOOKUP(S71,'Tarifs ingrédients'!$A$2:$E$101,5,FALSE),0))</f>
        <v/>
      </c>
      <c r="V71" s="11">
        <f>IF(OR(S71="",T71=""),"",IFERROR(T71*U71/1000,0))</f>
        <v/>
      </c>
      <c r="W71" s="2" t="n"/>
      <c r="X71" s="5" t="n"/>
      <c r="Y71" s="11">
        <f>IF(W71="","",IFERROR(VLOOKUP(W71,'Tarifs ingrédients'!$A$2:$E$101,5,FALSE),0))</f>
        <v/>
      </c>
      <c r="Z71" s="11">
        <f>IF(OR(W71="",X71=""),"",IFERROR(X71*Y71/1000,0))</f>
        <v/>
      </c>
      <c r="AA71" s="2" t="n"/>
      <c r="AB71" s="5" t="n"/>
      <c r="AC71" s="11">
        <f>IF(AA71="","",IFERROR(VLOOKUP(AA71,'Tarifs ingrédients'!$A$2:$E$101,5,FALSE),0))</f>
        <v/>
      </c>
      <c r="AD71" s="11">
        <f>IF(OR(AA71="",AB71=""),"",IFERROR(AB71*AC71/1000,0))</f>
        <v/>
      </c>
      <c r="AE71" s="11">
        <f>IF(COUNTA(G71,K71,O71,S71,W71,AA71)=0,"",SUM(J71,N71,R71,V71,Z71,AD71))</f>
        <v/>
      </c>
      <c r="AF71" s="11">
        <f>IF(OR(AE71="",E71=""),"",IFERROR(AE71/E71,0))</f>
        <v/>
      </c>
      <c r="AG71" s="7" t="n"/>
      <c r="AH71" s="11">
        <f>IF(AE71="","",AE71*(1+AG71))</f>
        <v/>
      </c>
      <c r="AI71" s="8" t="n"/>
      <c r="AJ71" s="7" t="n"/>
      <c r="AK71" s="11">
        <f>IF(OR(AI71="",AJ71=""),"",AI71*(1+AJ71))</f>
        <v/>
      </c>
      <c r="AL71" s="11">
        <f>IF(OR(AI71="",AH71=""),"",AI71-AH71)</f>
        <v/>
      </c>
      <c r="AM71" s="12">
        <f>IF(OR(AL71="",AI71=""),"",IFERROR(AL71/AI71,0))</f>
        <v/>
      </c>
      <c r="AN71" s="13">
        <f>IF(AM71="","",IF(AM71&lt;0.65,"À revoir","Rentable"))</f>
        <v/>
      </c>
      <c r="AO71" s="2" t="n"/>
      <c r="AP71" s="2" t="n"/>
    </row>
    <row r="72">
      <c r="A72" s="2" t="n"/>
      <c r="B72" s="2" t="n"/>
      <c r="C72" s="2" t="n"/>
      <c r="D72" s="3" t="n"/>
      <c r="E72" s="4" t="n"/>
      <c r="F72" s="4" t="n"/>
      <c r="G72" s="2" t="n"/>
      <c r="H72" s="5" t="n"/>
      <c r="I72" s="6">
        <f>IF(G72="","",IFERROR(VLOOKUP(G72,'Tarifs ingrédients'!$A$2:$E$101,5,FALSE),0))</f>
        <v/>
      </c>
      <c r="J72" s="6">
        <f>IF(OR(G72="",H72=""),"",IFERROR(H72*I72/1000,0))</f>
        <v/>
      </c>
      <c r="K72" s="2" t="n"/>
      <c r="L72" s="5" t="n"/>
      <c r="M72" s="6">
        <f>IF(K72="","",IFERROR(VLOOKUP(K72,'Tarifs ingrédients'!$A$2:$E$101,5,FALSE),0))</f>
        <v/>
      </c>
      <c r="N72" s="6">
        <f>IF(OR(K72="",L72=""),"",IFERROR(L72*M72/1000,0))</f>
        <v/>
      </c>
      <c r="O72" s="2" t="n"/>
      <c r="P72" s="5" t="n"/>
      <c r="Q72" s="6">
        <f>IF(O72="","",IFERROR(VLOOKUP(O72,'Tarifs ingrédients'!$A$2:$E$101,5,FALSE),0))</f>
        <v/>
      </c>
      <c r="R72" s="6">
        <f>IF(OR(O72="",P72=""),"",IFERROR(P72*Q72/1000,0))</f>
        <v/>
      </c>
      <c r="S72" s="2" t="n"/>
      <c r="T72" s="5" t="n"/>
      <c r="U72" s="6">
        <f>IF(S72="","",IFERROR(VLOOKUP(S72,'Tarifs ingrédients'!$A$2:$E$101,5,FALSE),0))</f>
        <v/>
      </c>
      <c r="V72" s="6">
        <f>IF(OR(S72="",T72=""),"",IFERROR(T72*U72/1000,0))</f>
        <v/>
      </c>
      <c r="W72" s="2" t="n"/>
      <c r="X72" s="5" t="n"/>
      <c r="Y72" s="6">
        <f>IF(W72="","",IFERROR(VLOOKUP(W72,'Tarifs ingrédients'!$A$2:$E$101,5,FALSE),0))</f>
        <v/>
      </c>
      <c r="Z72" s="6">
        <f>IF(OR(W72="",X72=""),"",IFERROR(X72*Y72/1000,0))</f>
        <v/>
      </c>
      <c r="AA72" s="2" t="n"/>
      <c r="AB72" s="5" t="n"/>
      <c r="AC72" s="6">
        <f>IF(AA72="","",IFERROR(VLOOKUP(AA72,'Tarifs ingrédients'!$A$2:$E$101,5,FALSE),0))</f>
        <v/>
      </c>
      <c r="AD72" s="6">
        <f>IF(OR(AA72="",AB72=""),"",IFERROR(AB72*AC72/1000,0))</f>
        <v/>
      </c>
      <c r="AE72" s="6">
        <f>IF(COUNTA(G72,K72,O72,S72,W72,AA72)=0,"",SUM(J72,N72,R72,V72,Z72,AD72))</f>
        <v/>
      </c>
      <c r="AF72" s="6">
        <f>IF(OR(AE72="",E72=""),"",IFERROR(AE72/E72,0))</f>
        <v/>
      </c>
      <c r="AG72" s="7" t="n"/>
      <c r="AH72" s="6">
        <f>IF(AE72="","",AE72*(1+AG72))</f>
        <v/>
      </c>
      <c r="AI72" s="8" t="n"/>
      <c r="AJ72" s="7" t="n"/>
      <c r="AK72" s="6">
        <f>IF(OR(AI72="",AJ72=""),"",AI72*(1+AJ72))</f>
        <v/>
      </c>
      <c r="AL72" s="6">
        <f>IF(OR(AI72="",AH72=""),"",AI72-AH72)</f>
        <v/>
      </c>
      <c r="AM72" s="9">
        <f>IF(OR(AL72="",AI72=""),"",IFERROR(AL72/AI72,0))</f>
        <v/>
      </c>
      <c r="AN72" s="10">
        <f>IF(AM72="","",IF(AM72&lt;0.65,"À revoir","Rentable"))</f>
        <v/>
      </c>
      <c r="AO72" s="2" t="n"/>
      <c r="AP72" s="2" t="n"/>
    </row>
    <row r="73">
      <c r="A73" s="2" t="n"/>
      <c r="B73" s="2" t="n"/>
      <c r="C73" s="2" t="n"/>
      <c r="D73" s="3" t="n"/>
      <c r="E73" s="4" t="n"/>
      <c r="F73" s="4" t="n"/>
      <c r="G73" s="2" t="n"/>
      <c r="H73" s="5" t="n"/>
      <c r="I73" s="11">
        <f>IF(G73="","",IFERROR(VLOOKUP(G73,'Tarifs ingrédients'!$A$2:$E$101,5,FALSE),0))</f>
        <v/>
      </c>
      <c r="J73" s="11">
        <f>IF(OR(G73="",H73=""),"",IFERROR(H73*I73/1000,0))</f>
        <v/>
      </c>
      <c r="K73" s="2" t="n"/>
      <c r="L73" s="5" t="n"/>
      <c r="M73" s="11">
        <f>IF(K73="","",IFERROR(VLOOKUP(K73,'Tarifs ingrédients'!$A$2:$E$101,5,FALSE),0))</f>
        <v/>
      </c>
      <c r="N73" s="11">
        <f>IF(OR(K73="",L73=""),"",IFERROR(L73*M73/1000,0))</f>
        <v/>
      </c>
      <c r="O73" s="2" t="n"/>
      <c r="P73" s="5" t="n"/>
      <c r="Q73" s="11">
        <f>IF(O73="","",IFERROR(VLOOKUP(O73,'Tarifs ingrédients'!$A$2:$E$101,5,FALSE),0))</f>
        <v/>
      </c>
      <c r="R73" s="11">
        <f>IF(OR(O73="",P73=""),"",IFERROR(P73*Q73/1000,0))</f>
        <v/>
      </c>
      <c r="S73" s="2" t="n"/>
      <c r="T73" s="5" t="n"/>
      <c r="U73" s="11">
        <f>IF(S73="","",IFERROR(VLOOKUP(S73,'Tarifs ingrédients'!$A$2:$E$101,5,FALSE),0))</f>
        <v/>
      </c>
      <c r="V73" s="11">
        <f>IF(OR(S73="",T73=""),"",IFERROR(T73*U73/1000,0))</f>
        <v/>
      </c>
      <c r="W73" s="2" t="n"/>
      <c r="X73" s="5" t="n"/>
      <c r="Y73" s="11">
        <f>IF(W73="","",IFERROR(VLOOKUP(W73,'Tarifs ingrédients'!$A$2:$E$101,5,FALSE),0))</f>
        <v/>
      </c>
      <c r="Z73" s="11">
        <f>IF(OR(W73="",X73=""),"",IFERROR(X73*Y73/1000,0))</f>
        <v/>
      </c>
      <c r="AA73" s="2" t="n"/>
      <c r="AB73" s="5" t="n"/>
      <c r="AC73" s="11">
        <f>IF(AA73="","",IFERROR(VLOOKUP(AA73,'Tarifs ingrédients'!$A$2:$E$101,5,FALSE),0))</f>
        <v/>
      </c>
      <c r="AD73" s="11">
        <f>IF(OR(AA73="",AB73=""),"",IFERROR(AB73*AC73/1000,0))</f>
        <v/>
      </c>
      <c r="AE73" s="11">
        <f>IF(COUNTA(G73,K73,O73,S73,W73,AA73)=0,"",SUM(J73,N73,R73,V73,Z73,AD73))</f>
        <v/>
      </c>
      <c r="AF73" s="11">
        <f>IF(OR(AE73="",E73=""),"",IFERROR(AE73/E73,0))</f>
        <v/>
      </c>
      <c r="AG73" s="7" t="n"/>
      <c r="AH73" s="11">
        <f>IF(AE73="","",AE73*(1+AG73))</f>
        <v/>
      </c>
      <c r="AI73" s="8" t="n"/>
      <c r="AJ73" s="7" t="n"/>
      <c r="AK73" s="11">
        <f>IF(OR(AI73="",AJ73=""),"",AI73*(1+AJ73))</f>
        <v/>
      </c>
      <c r="AL73" s="11">
        <f>IF(OR(AI73="",AH73=""),"",AI73-AH73)</f>
        <v/>
      </c>
      <c r="AM73" s="12">
        <f>IF(OR(AL73="",AI73=""),"",IFERROR(AL73/AI73,0))</f>
        <v/>
      </c>
      <c r="AN73" s="13">
        <f>IF(AM73="","",IF(AM73&lt;0.65,"À revoir","Rentable"))</f>
        <v/>
      </c>
      <c r="AO73" s="2" t="n"/>
      <c r="AP73" s="2" t="n"/>
    </row>
    <row r="74">
      <c r="A74" s="2" t="n"/>
      <c r="B74" s="2" t="n"/>
      <c r="C74" s="2" t="n"/>
      <c r="D74" s="3" t="n"/>
      <c r="E74" s="4" t="n"/>
      <c r="F74" s="4" t="n"/>
      <c r="G74" s="2" t="n"/>
      <c r="H74" s="5" t="n"/>
      <c r="I74" s="6">
        <f>IF(G74="","",IFERROR(VLOOKUP(G74,'Tarifs ingrédients'!$A$2:$E$101,5,FALSE),0))</f>
        <v/>
      </c>
      <c r="J74" s="6">
        <f>IF(OR(G74="",H74=""),"",IFERROR(H74*I74/1000,0))</f>
        <v/>
      </c>
      <c r="K74" s="2" t="n"/>
      <c r="L74" s="5" t="n"/>
      <c r="M74" s="6">
        <f>IF(K74="","",IFERROR(VLOOKUP(K74,'Tarifs ingrédients'!$A$2:$E$101,5,FALSE),0))</f>
        <v/>
      </c>
      <c r="N74" s="6">
        <f>IF(OR(K74="",L74=""),"",IFERROR(L74*M74/1000,0))</f>
        <v/>
      </c>
      <c r="O74" s="2" t="n"/>
      <c r="P74" s="5" t="n"/>
      <c r="Q74" s="6">
        <f>IF(O74="","",IFERROR(VLOOKUP(O74,'Tarifs ingrédients'!$A$2:$E$101,5,FALSE),0))</f>
        <v/>
      </c>
      <c r="R74" s="6">
        <f>IF(OR(O74="",P74=""),"",IFERROR(P74*Q74/1000,0))</f>
        <v/>
      </c>
      <c r="S74" s="2" t="n"/>
      <c r="T74" s="5" t="n"/>
      <c r="U74" s="6">
        <f>IF(S74="","",IFERROR(VLOOKUP(S74,'Tarifs ingrédients'!$A$2:$E$101,5,FALSE),0))</f>
        <v/>
      </c>
      <c r="V74" s="6">
        <f>IF(OR(S74="",T74=""),"",IFERROR(T74*U74/1000,0))</f>
        <v/>
      </c>
      <c r="W74" s="2" t="n"/>
      <c r="X74" s="5" t="n"/>
      <c r="Y74" s="6">
        <f>IF(W74="","",IFERROR(VLOOKUP(W74,'Tarifs ingrédients'!$A$2:$E$101,5,FALSE),0))</f>
        <v/>
      </c>
      <c r="Z74" s="6">
        <f>IF(OR(W74="",X74=""),"",IFERROR(X74*Y74/1000,0))</f>
        <v/>
      </c>
      <c r="AA74" s="2" t="n"/>
      <c r="AB74" s="5" t="n"/>
      <c r="AC74" s="6">
        <f>IF(AA74="","",IFERROR(VLOOKUP(AA74,'Tarifs ingrédients'!$A$2:$E$101,5,FALSE),0))</f>
        <v/>
      </c>
      <c r="AD74" s="6">
        <f>IF(OR(AA74="",AB74=""),"",IFERROR(AB74*AC74/1000,0))</f>
        <v/>
      </c>
      <c r="AE74" s="6">
        <f>IF(COUNTA(G74,K74,O74,S74,W74,AA74)=0,"",SUM(J74,N74,R74,V74,Z74,AD74))</f>
        <v/>
      </c>
      <c r="AF74" s="6">
        <f>IF(OR(AE74="",E74=""),"",IFERROR(AE74/E74,0))</f>
        <v/>
      </c>
      <c r="AG74" s="7" t="n"/>
      <c r="AH74" s="6">
        <f>IF(AE74="","",AE74*(1+AG74))</f>
        <v/>
      </c>
      <c r="AI74" s="8" t="n"/>
      <c r="AJ74" s="7" t="n"/>
      <c r="AK74" s="6">
        <f>IF(OR(AI74="",AJ74=""),"",AI74*(1+AJ74))</f>
        <v/>
      </c>
      <c r="AL74" s="6">
        <f>IF(OR(AI74="",AH74=""),"",AI74-AH74)</f>
        <v/>
      </c>
      <c r="AM74" s="9">
        <f>IF(OR(AL74="",AI74=""),"",IFERROR(AL74/AI74,0))</f>
        <v/>
      </c>
      <c r="AN74" s="10">
        <f>IF(AM74="","",IF(AM74&lt;0.65,"À revoir","Rentable"))</f>
        <v/>
      </c>
      <c r="AO74" s="2" t="n"/>
      <c r="AP74" s="2" t="n"/>
    </row>
    <row r="75">
      <c r="A75" s="2" t="n"/>
      <c r="B75" s="2" t="n"/>
      <c r="C75" s="2" t="n"/>
      <c r="D75" s="3" t="n"/>
      <c r="E75" s="4" t="n"/>
      <c r="F75" s="4" t="n"/>
      <c r="G75" s="2" t="n"/>
      <c r="H75" s="5" t="n"/>
      <c r="I75" s="11">
        <f>IF(G75="","",IFERROR(VLOOKUP(G75,'Tarifs ingrédients'!$A$2:$E$101,5,FALSE),0))</f>
        <v/>
      </c>
      <c r="J75" s="11">
        <f>IF(OR(G75="",H75=""),"",IFERROR(H75*I75/1000,0))</f>
        <v/>
      </c>
      <c r="K75" s="2" t="n"/>
      <c r="L75" s="5" t="n"/>
      <c r="M75" s="11">
        <f>IF(K75="","",IFERROR(VLOOKUP(K75,'Tarifs ingrédients'!$A$2:$E$101,5,FALSE),0))</f>
        <v/>
      </c>
      <c r="N75" s="11">
        <f>IF(OR(K75="",L75=""),"",IFERROR(L75*M75/1000,0))</f>
        <v/>
      </c>
      <c r="O75" s="2" t="n"/>
      <c r="P75" s="5" t="n"/>
      <c r="Q75" s="11">
        <f>IF(O75="","",IFERROR(VLOOKUP(O75,'Tarifs ingrédients'!$A$2:$E$101,5,FALSE),0))</f>
        <v/>
      </c>
      <c r="R75" s="11">
        <f>IF(OR(O75="",P75=""),"",IFERROR(P75*Q75/1000,0))</f>
        <v/>
      </c>
      <c r="S75" s="2" t="n"/>
      <c r="T75" s="5" t="n"/>
      <c r="U75" s="11">
        <f>IF(S75="","",IFERROR(VLOOKUP(S75,'Tarifs ingrédients'!$A$2:$E$101,5,FALSE),0))</f>
        <v/>
      </c>
      <c r="V75" s="11">
        <f>IF(OR(S75="",T75=""),"",IFERROR(T75*U75/1000,0))</f>
        <v/>
      </c>
      <c r="W75" s="2" t="n"/>
      <c r="X75" s="5" t="n"/>
      <c r="Y75" s="11">
        <f>IF(W75="","",IFERROR(VLOOKUP(W75,'Tarifs ingrédients'!$A$2:$E$101,5,FALSE),0))</f>
        <v/>
      </c>
      <c r="Z75" s="11">
        <f>IF(OR(W75="",X75=""),"",IFERROR(X75*Y75/1000,0))</f>
        <v/>
      </c>
      <c r="AA75" s="2" t="n"/>
      <c r="AB75" s="5" t="n"/>
      <c r="AC75" s="11">
        <f>IF(AA75="","",IFERROR(VLOOKUP(AA75,'Tarifs ingrédients'!$A$2:$E$101,5,FALSE),0))</f>
        <v/>
      </c>
      <c r="AD75" s="11">
        <f>IF(OR(AA75="",AB75=""),"",IFERROR(AB75*AC75/1000,0))</f>
        <v/>
      </c>
      <c r="AE75" s="11">
        <f>IF(COUNTA(G75,K75,O75,S75,W75,AA75)=0,"",SUM(J75,N75,R75,V75,Z75,AD75))</f>
        <v/>
      </c>
      <c r="AF75" s="11">
        <f>IF(OR(AE75="",E75=""),"",IFERROR(AE75/E75,0))</f>
        <v/>
      </c>
      <c r="AG75" s="7" t="n"/>
      <c r="AH75" s="11">
        <f>IF(AE75="","",AE75*(1+AG75))</f>
        <v/>
      </c>
      <c r="AI75" s="8" t="n"/>
      <c r="AJ75" s="7" t="n"/>
      <c r="AK75" s="11">
        <f>IF(OR(AI75="",AJ75=""),"",AI75*(1+AJ75))</f>
        <v/>
      </c>
      <c r="AL75" s="11">
        <f>IF(OR(AI75="",AH75=""),"",AI75-AH75)</f>
        <v/>
      </c>
      <c r="AM75" s="12">
        <f>IF(OR(AL75="",AI75=""),"",IFERROR(AL75/AI75,0))</f>
        <v/>
      </c>
      <c r="AN75" s="13">
        <f>IF(AM75="","",IF(AM75&lt;0.65,"À revoir","Rentable"))</f>
        <v/>
      </c>
      <c r="AO75" s="2" t="n"/>
      <c r="AP75" s="2" t="n"/>
    </row>
    <row r="76">
      <c r="A76" s="2" t="n"/>
      <c r="B76" s="2" t="n"/>
      <c r="C76" s="2" t="n"/>
      <c r="D76" s="3" t="n"/>
      <c r="E76" s="4" t="n"/>
      <c r="F76" s="4" t="n"/>
      <c r="G76" s="2" t="n"/>
      <c r="H76" s="5" t="n"/>
      <c r="I76" s="6">
        <f>IF(G76="","",IFERROR(VLOOKUP(G76,'Tarifs ingrédients'!$A$2:$E$101,5,FALSE),0))</f>
        <v/>
      </c>
      <c r="J76" s="6">
        <f>IF(OR(G76="",H76=""),"",IFERROR(H76*I76/1000,0))</f>
        <v/>
      </c>
      <c r="K76" s="2" t="n"/>
      <c r="L76" s="5" t="n"/>
      <c r="M76" s="6">
        <f>IF(K76="","",IFERROR(VLOOKUP(K76,'Tarifs ingrédients'!$A$2:$E$101,5,FALSE),0))</f>
        <v/>
      </c>
      <c r="N76" s="6">
        <f>IF(OR(K76="",L76=""),"",IFERROR(L76*M76/1000,0))</f>
        <v/>
      </c>
      <c r="O76" s="2" t="n"/>
      <c r="P76" s="5" t="n"/>
      <c r="Q76" s="6">
        <f>IF(O76="","",IFERROR(VLOOKUP(O76,'Tarifs ingrédients'!$A$2:$E$101,5,FALSE),0))</f>
        <v/>
      </c>
      <c r="R76" s="6">
        <f>IF(OR(O76="",P76=""),"",IFERROR(P76*Q76/1000,0))</f>
        <v/>
      </c>
      <c r="S76" s="2" t="n"/>
      <c r="T76" s="5" t="n"/>
      <c r="U76" s="6">
        <f>IF(S76="","",IFERROR(VLOOKUP(S76,'Tarifs ingrédients'!$A$2:$E$101,5,FALSE),0))</f>
        <v/>
      </c>
      <c r="V76" s="6">
        <f>IF(OR(S76="",T76=""),"",IFERROR(T76*U76/1000,0))</f>
        <v/>
      </c>
      <c r="W76" s="2" t="n"/>
      <c r="X76" s="5" t="n"/>
      <c r="Y76" s="6">
        <f>IF(W76="","",IFERROR(VLOOKUP(W76,'Tarifs ingrédients'!$A$2:$E$101,5,FALSE),0))</f>
        <v/>
      </c>
      <c r="Z76" s="6">
        <f>IF(OR(W76="",X76=""),"",IFERROR(X76*Y76/1000,0))</f>
        <v/>
      </c>
      <c r="AA76" s="2" t="n"/>
      <c r="AB76" s="5" t="n"/>
      <c r="AC76" s="6">
        <f>IF(AA76="","",IFERROR(VLOOKUP(AA76,'Tarifs ingrédients'!$A$2:$E$101,5,FALSE),0))</f>
        <v/>
      </c>
      <c r="AD76" s="6">
        <f>IF(OR(AA76="",AB76=""),"",IFERROR(AB76*AC76/1000,0))</f>
        <v/>
      </c>
      <c r="AE76" s="6">
        <f>IF(COUNTA(G76,K76,O76,S76,W76,AA76)=0,"",SUM(J76,N76,R76,V76,Z76,AD76))</f>
        <v/>
      </c>
      <c r="AF76" s="6">
        <f>IF(OR(AE76="",E76=""),"",IFERROR(AE76/E76,0))</f>
        <v/>
      </c>
      <c r="AG76" s="7" t="n"/>
      <c r="AH76" s="6">
        <f>IF(AE76="","",AE76*(1+AG76))</f>
        <v/>
      </c>
      <c r="AI76" s="8" t="n"/>
      <c r="AJ76" s="7" t="n"/>
      <c r="AK76" s="6">
        <f>IF(OR(AI76="",AJ76=""),"",AI76*(1+AJ76))</f>
        <v/>
      </c>
      <c r="AL76" s="6">
        <f>IF(OR(AI76="",AH76=""),"",AI76-AH76)</f>
        <v/>
      </c>
      <c r="AM76" s="9">
        <f>IF(OR(AL76="",AI76=""),"",IFERROR(AL76/AI76,0))</f>
        <v/>
      </c>
      <c r="AN76" s="10">
        <f>IF(AM76="","",IF(AM76&lt;0.65,"À revoir","Rentable"))</f>
        <v/>
      </c>
      <c r="AO76" s="2" t="n"/>
      <c r="AP76" s="2" t="n"/>
    </row>
    <row r="77">
      <c r="A77" s="2" t="n"/>
      <c r="B77" s="2" t="n"/>
      <c r="C77" s="2" t="n"/>
      <c r="D77" s="3" t="n"/>
      <c r="E77" s="4" t="n"/>
      <c r="F77" s="4" t="n"/>
      <c r="G77" s="2" t="n"/>
      <c r="H77" s="5" t="n"/>
      <c r="I77" s="11">
        <f>IF(G77="","",IFERROR(VLOOKUP(G77,'Tarifs ingrédients'!$A$2:$E$101,5,FALSE),0))</f>
        <v/>
      </c>
      <c r="J77" s="11">
        <f>IF(OR(G77="",H77=""),"",IFERROR(H77*I77/1000,0))</f>
        <v/>
      </c>
      <c r="K77" s="2" t="n"/>
      <c r="L77" s="5" t="n"/>
      <c r="M77" s="11">
        <f>IF(K77="","",IFERROR(VLOOKUP(K77,'Tarifs ingrédients'!$A$2:$E$101,5,FALSE),0))</f>
        <v/>
      </c>
      <c r="N77" s="11">
        <f>IF(OR(K77="",L77=""),"",IFERROR(L77*M77/1000,0))</f>
        <v/>
      </c>
      <c r="O77" s="2" t="n"/>
      <c r="P77" s="5" t="n"/>
      <c r="Q77" s="11">
        <f>IF(O77="","",IFERROR(VLOOKUP(O77,'Tarifs ingrédients'!$A$2:$E$101,5,FALSE),0))</f>
        <v/>
      </c>
      <c r="R77" s="11">
        <f>IF(OR(O77="",P77=""),"",IFERROR(P77*Q77/1000,0))</f>
        <v/>
      </c>
      <c r="S77" s="2" t="n"/>
      <c r="T77" s="5" t="n"/>
      <c r="U77" s="11">
        <f>IF(S77="","",IFERROR(VLOOKUP(S77,'Tarifs ingrédients'!$A$2:$E$101,5,FALSE),0))</f>
        <v/>
      </c>
      <c r="V77" s="11">
        <f>IF(OR(S77="",T77=""),"",IFERROR(T77*U77/1000,0))</f>
        <v/>
      </c>
      <c r="W77" s="2" t="n"/>
      <c r="X77" s="5" t="n"/>
      <c r="Y77" s="11">
        <f>IF(W77="","",IFERROR(VLOOKUP(W77,'Tarifs ingrédients'!$A$2:$E$101,5,FALSE),0))</f>
        <v/>
      </c>
      <c r="Z77" s="11">
        <f>IF(OR(W77="",X77=""),"",IFERROR(X77*Y77/1000,0))</f>
        <v/>
      </c>
      <c r="AA77" s="2" t="n"/>
      <c r="AB77" s="5" t="n"/>
      <c r="AC77" s="11">
        <f>IF(AA77="","",IFERROR(VLOOKUP(AA77,'Tarifs ingrédients'!$A$2:$E$101,5,FALSE),0))</f>
        <v/>
      </c>
      <c r="AD77" s="11">
        <f>IF(OR(AA77="",AB77=""),"",IFERROR(AB77*AC77/1000,0))</f>
        <v/>
      </c>
      <c r="AE77" s="11">
        <f>IF(COUNTA(G77,K77,O77,S77,W77,AA77)=0,"",SUM(J77,N77,R77,V77,Z77,AD77))</f>
        <v/>
      </c>
      <c r="AF77" s="11">
        <f>IF(OR(AE77="",E77=""),"",IFERROR(AE77/E77,0))</f>
        <v/>
      </c>
      <c r="AG77" s="7" t="n"/>
      <c r="AH77" s="11">
        <f>IF(AE77="","",AE77*(1+AG77))</f>
        <v/>
      </c>
      <c r="AI77" s="8" t="n"/>
      <c r="AJ77" s="7" t="n"/>
      <c r="AK77" s="11">
        <f>IF(OR(AI77="",AJ77=""),"",AI77*(1+AJ77))</f>
        <v/>
      </c>
      <c r="AL77" s="11">
        <f>IF(OR(AI77="",AH77=""),"",AI77-AH77)</f>
        <v/>
      </c>
      <c r="AM77" s="12">
        <f>IF(OR(AL77="",AI77=""),"",IFERROR(AL77/AI77,0))</f>
        <v/>
      </c>
      <c r="AN77" s="13">
        <f>IF(AM77="","",IF(AM77&lt;0.65,"À revoir","Rentable"))</f>
        <v/>
      </c>
      <c r="AO77" s="2" t="n"/>
      <c r="AP77" s="2" t="n"/>
    </row>
    <row r="78">
      <c r="A78" s="2" t="n"/>
      <c r="B78" s="2" t="n"/>
      <c r="C78" s="2" t="n"/>
      <c r="D78" s="3" t="n"/>
      <c r="E78" s="4" t="n"/>
      <c r="F78" s="4" t="n"/>
      <c r="G78" s="2" t="n"/>
      <c r="H78" s="5" t="n"/>
      <c r="I78" s="6">
        <f>IF(G78="","",IFERROR(VLOOKUP(G78,'Tarifs ingrédients'!$A$2:$E$101,5,FALSE),0))</f>
        <v/>
      </c>
      <c r="J78" s="6">
        <f>IF(OR(G78="",H78=""),"",IFERROR(H78*I78/1000,0))</f>
        <v/>
      </c>
      <c r="K78" s="2" t="n"/>
      <c r="L78" s="5" t="n"/>
      <c r="M78" s="6">
        <f>IF(K78="","",IFERROR(VLOOKUP(K78,'Tarifs ingrédients'!$A$2:$E$101,5,FALSE),0))</f>
        <v/>
      </c>
      <c r="N78" s="6">
        <f>IF(OR(K78="",L78=""),"",IFERROR(L78*M78/1000,0))</f>
        <v/>
      </c>
      <c r="O78" s="2" t="n"/>
      <c r="P78" s="5" t="n"/>
      <c r="Q78" s="6">
        <f>IF(O78="","",IFERROR(VLOOKUP(O78,'Tarifs ingrédients'!$A$2:$E$101,5,FALSE),0))</f>
        <v/>
      </c>
      <c r="R78" s="6">
        <f>IF(OR(O78="",P78=""),"",IFERROR(P78*Q78/1000,0))</f>
        <v/>
      </c>
      <c r="S78" s="2" t="n"/>
      <c r="T78" s="5" t="n"/>
      <c r="U78" s="6">
        <f>IF(S78="","",IFERROR(VLOOKUP(S78,'Tarifs ingrédients'!$A$2:$E$101,5,FALSE),0))</f>
        <v/>
      </c>
      <c r="V78" s="6">
        <f>IF(OR(S78="",T78=""),"",IFERROR(T78*U78/1000,0))</f>
        <v/>
      </c>
      <c r="W78" s="2" t="n"/>
      <c r="X78" s="5" t="n"/>
      <c r="Y78" s="6">
        <f>IF(W78="","",IFERROR(VLOOKUP(W78,'Tarifs ingrédients'!$A$2:$E$101,5,FALSE),0))</f>
        <v/>
      </c>
      <c r="Z78" s="6">
        <f>IF(OR(W78="",X78=""),"",IFERROR(X78*Y78/1000,0))</f>
        <v/>
      </c>
      <c r="AA78" s="2" t="n"/>
      <c r="AB78" s="5" t="n"/>
      <c r="AC78" s="6">
        <f>IF(AA78="","",IFERROR(VLOOKUP(AA78,'Tarifs ingrédients'!$A$2:$E$101,5,FALSE),0))</f>
        <v/>
      </c>
      <c r="AD78" s="6">
        <f>IF(OR(AA78="",AB78=""),"",IFERROR(AB78*AC78/1000,0))</f>
        <v/>
      </c>
      <c r="AE78" s="6">
        <f>IF(COUNTA(G78,K78,O78,S78,W78,AA78)=0,"",SUM(J78,N78,R78,V78,Z78,AD78))</f>
        <v/>
      </c>
      <c r="AF78" s="6">
        <f>IF(OR(AE78="",E78=""),"",IFERROR(AE78/E78,0))</f>
        <v/>
      </c>
      <c r="AG78" s="7" t="n"/>
      <c r="AH78" s="6">
        <f>IF(AE78="","",AE78*(1+AG78))</f>
        <v/>
      </c>
      <c r="AI78" s="8" t="n"/>
      <c r="AJ78" s="7" t="n"/>
      <c r="AK78" s="6">
        <f>IF(OR(AI78="",AJ78=""),"",AI78*(1+AJ78))</f>
        <v/>
      </c>
      <c r="AL78" s="6">
        <f>IF(OR(AI78="",AH78=""),"",AI78-AH78)</f>
        <v/>
      </c>
      <c r="AM78" s="9">
        <f>IF(OR(AL78="",AI78=""),"",IFERROR(AL78/AI78,0))</f>
        <v/>
      </c>
      <c r="AN78" s="10">
        <f>IF(AM78="","",IF(AM78&lt;0.65,"À revoir","Rentable"))</f>
        <v/>
      </c>
      <c r="AO78" s="2" t="n"/>
      <c r="AP78" s="2" t="n"/>
    </row>
    <row r="79">
      <c r="A79" s="2" t="n"/>
      <c r="B79" s="2" t="n"/>
      <c r="C79" s="2" t="n"/>
      <c r="D79" s="3" t="n"/>
      <c r="E79" s="4" t="n"/>
      <c r="F79" s="4" t="n"/>
      <c r="G79" s="2" t="n"/>
      <c r="H79" s="5" t="n"/>
      <c r="I79" s="11">
        <f>IF(G79="","",IFERROR(VLOOKUP(G79,'Tarifs ingrédients'!$A$2:$E$101,5,FALSE),0))</f>
        <v/>
      </c>
      <c r="J79" s="11">
        <f>IF(OR(G79="",H79=""),"",IFERROR(H79*I79/1000,0))</f>
        <v/>
      </c>
      <c r="K79" s="2" t="n"/>
      <c r="L79" s="5" t="n"/>
      <c r="M79" s="11">
        <f>IF(K79="","",IFERROR(VLOOKUP(K79,'Tarifs ingrédients'!$A$2:$E$101,5,FALSE),0))</f>
        <v/>
      </c>
      <c r="N79" s="11">
        <f>IF(OR(K79="",L79=""),"",IFERROR(L79*M79/1000,0))</f>
        <v/>
      </c>
      <c r="O79" s="2" t="n"/>
      <c r="P79" s="5" t="n"/>
      <c r="Q79" s="11">
        <f>IF(O79="","",IFERROR(VLOOKUP(O79,'Tarifs ingrédients'!$A$2:$E$101,5,FALSE),0))</f>
        <v/>
      </c>
      <c r="R79" s="11">
        <f>IF(OR(O79="",P79=""),"",IFERROR(P79*Q79/1000,0))</f>
        <v/>
      </c>
      <c r="S79" s="2" t="n"/>
      <c r="T79" s="5" t="n"/>
      <c r="U79" s="11">
        <f>IF(S79="","",IFERROR(VLOOKUP(S79,'Tarifs ingrédients'!$A$2:$E$101,5,FALSE),0))</f>
        <v/>
      </c>
      <c r="V79" s="11">
        <f>IF(OR(S79="",T79=""),"",IFERROR(T79*U79/1000,0))</f>
        <v/>
      </c>
      <c r="W79" s="2" t="n"/>
      <c r="X79" s="5" t="n"/>
      <c r="Y79" s="11">
        <f>IF(W79="","",IFERROR(VLOOKUP(W79,'Tarifs ingrédients'!$A$2:$E$101,5,FALSE),0))</f>
        <v/>
      </c>
      <c r="Z79" s="11">
        <f>IF(OR(W79="",X79=""),"",IFERROR(X79*Y79/1000,0))</f>
        <v/>
      </c>
      <c r="AA79" s="2" t="n"/>
      <c r="AB79" s="5" t="n"/>
      <c r="AC79" s="11">
        <f>IF(AA79="","",IFERROR(VLOOKUP(AA79,'Tarifs ingrédients'!$A$2:$E$101,5,FALSE),0))</f>
        <v/>
      </c>
      <c r="AD79" s="11">
        <f>IF(OR(AA79="",AB79=""),"",IFERROR(AB79*AC79/1000,0))</f>
        <v/>
      </c>
      <c r="AE79" s="11">
        <f>IF(COUNTA(G79,K79,O79,S79,W79,AA79)=0,"",SUM(J79,N79,R79,V79,Z79,AD79))</f>
        <v/>
      </c>
      <c r="AF79" s="11">
        <f>IF(OR(AE79="",E79=""),"",IFERROR(AE79/E79,0))</f>
        <v/>
      </c>
      <c r="AG79" s="7" t="n"/>
      <c r="AH79" s="11">
        <f>IF(AE79="","",AE79*(1+AG79))</f>
        <v/>
      </c>
      <c r="AI79" s="8" t="n"/>
      <c r="AJ79" s="7" t="n"/>
      <c r="AK79" s="11">
        <f>IF(OR(AI79="",AJ79=""),"",AI79*(1+AJ79))</f>
        <v/>
      </c>
      <c r="AL79" s="11">
        <f>IF(OR(AI79="",AH79=""),"",AI79-AH79)</f>
        <v/>
      </c>
      <c r="AM79" s="12">
        <f>IF(OR(AL79="",AI79=""),"",IFERROR(AL79/AI79,0))</f>
        <v/>
      </c>
      <c r="AN79" s="13">
        <f>IF(AM79="","",IF(AM79&lt;0.65,"À revoir","Rentable"))</f>
        <v/>
      </c>
      <c r="AO79" s="2" t="n"/>
      <c r="AP79" s="2" t="n"/>
    </row>
    <row r="80">
      <c r="A80" s="2" t="n"/>
      <c r="B80" s="2" t="n"/>
      <c r="C80" s="2" t="n"/>
      <c r="D80" s="3" t="n"/>
      <c r="E80" s="4" t="n"/>
      <c r="F80" s="4" t="n"/>
      <c r="G80" s="2" t="n"/>
      <c r="H80" s="5" t="n"/>
      <c r="I80" s="6">
        <f>IF(G80="","",IFERROR(VLOOKUP(G80,'Tarifs ingrédients'!$A$2:$E$101,5,FALSE),0))</f>
        <v/>
      </c>
      <c r="J80" s="6">
        <f>IF(OR(G80="",H80=""),"",IFERROR(H80*I80/1000,0))</f>
        <v/>
      </c>
      <c r="K80" s="2" t="n"/>
      <c r="L80" s="5" t="n"/>
      <c r="M80" s="6">
        <f>IF(K80="","",IFERROR(VLOOKUP(K80,'Tarifs ingrédients'!$A$2:$E$101,5,FALSE),0))</f>
        <v/>
      </c>
      <c r="N80" s="6">
        <f>IF(OR(K80="",L80=""),"",IFERROR(L80*M80/1000,0))</f>
        <v/>
      </c>
      <c r="O80" s="2" t="n"/>
      <c r="P80" s="5" t="n"/>
      <c r="Q80" s="6">
        <f>IF(O80="","",IFERROR(VLOOKUP(O80,'Tarifs ingrédients'!$A$2:$E$101,5,FALSE),0))</f>
        <v/>
      </c>
      <c r="R80" s="6">
        <f>IF(OR(O80="",P80=""),"",IFERROR(P80*Q80/1000,0))</f>
        <v/>
      </c>
      <c r="S80" s="2" t="n"/>
      <c r="T80" s="5" t="n"/>
      <c r="U80" s="6">
        <f>IF(S80="","",IFERROR(VLOOKUP(S80,'Tarifs ingrédients'!$A$2:$E$101,5,FALSE),0))</f>
        <v/>
      </c>
      <c r="V80" s="6">
        <f>IF(OR(S80="",T80=""),"",IFERROR(T80*U80/1000,0))</f>
        <v/>
      </c>
      <c r="W80" s="2" t="n"/>
      <c r="X80" s="5" t="n"/>
      <c r="Y80" s="6">
        <f>IF(W80="","",IFERROR(VLOOKUP(W80,'Tarifs ingrédients'!$A$2:$E$101,5,FALSE),0))</f>
        <v/>
      </c>
      <c r="Z80" s="6">
        <f>IF(OR(W80="",X80=""),"",IFERROR(X80*Y80/1000,0))</f>
        <v/>
      </c>
      <c r="AA80" s="2" t="n"/>
      <c r="AB80" s="5" t="n"/>
      <c r="AC80" s="6">
        <f>IF(AA80="","",IFERROR(VLOOKUP(AA80,'Tarifs ingrédients'!$A$2:$E$101,5,FALSE),0))</f>
        <v/>
      </c>
      <c r="AD80" s="6">
        <f>IF(OR(AA80="",AB80=""),"",IFERROR(AB80*AC80/1000,0))</f>
        <v/>
      </c>
      <c r="AE80" s="6">
        <f>IF(COUNTA(G80,K80,O80,S80,W80,AA80)=0,"",SUM(J80,N80,R80,V80,Z80,AD80))</f>
        <v/>
      </c>
      <c r="AF80" s="6">
        <f>IF(OR(AE80="",E80=""),"",IFERROR(AE80/E80,0))</f>
        <v/>
      </c>
      <c r="AG80" s="7" t="n"/>
      <c r="AH80" s="6">
        <f>IF(AE80="","",AE80*(1+AG80))</f>
        <v/>
      </c>
      <c r="AI80" s="8" t="n"/>
      <c r="AJ80" s="7" t="n"/>
      <c r="AK80" s="6">
        <f>IF(OR(AI80="",AJ80=""),"",AI80*(1+AJ80))</f>
        <v/>
      </c>
      <c r="AL80" s="6">
        <f>IF(OR(AI80="",AH80=""),"",AI80-AH80)</f>
        <v/>
      </c>
      <c r="AM80" s="9">
        <f>IF(OR(AL80="",AI80=""),"",IFERROR(AL80/AI80,0))</f>
        <v/>
      </c>
      <c r="AN80" s="10">
        <f>IF(AM80="","",IF(AM80&lt;0.65,"À revoir","Rentable"))</f>
        <v/>
      </c>
      <c r="AO80" s="2" t="n"/>
      <c r="AP80" s="2" t="n"/>
    </row>
    <row r="81">
      <c r="A81" s="2" t="n"/>
      <c r="B81" s="2" t="n"/>
      <c r="C81" s="2" t="n"/>
      <c r="D81" s="3" t="n"/>
      <c r="E81" s="4" t="n"/>
      <c r="F81" s="4" t="n"/>
      <c r="G81" s="2" t="n"/>
      <c r="H81" s="5" t="n"/>
      <c r="I81" s="11">
        <f>IF(G81="","",IFERROR(VLOOKUP(G81,'Tarifs ingrédients'!$A$2:$E$101,5,FALSE),0))</f>
        <v/>
      </c>
      <c r="J81" s="11">
        <f>IF(OR(G81="",H81=""),"",IFERROR(H81*I81/1000,0))</f>
        <v/>
      </c>
      <c r="K81" s="2" t="n"/>
      <c r="L81" s="5" t="n"/>
      <c r="M81" s="11">
        <f>IF(K81="","",IFERROR(VLOOKUP(K81,'Tarifs ingrédients'!$A$2:$E$101,5,FALSE),0))</f>
        <v/>
      </c>
      <c r="N81" s="11">
        <f>IF(OR(K81="",L81=""),"",IFERROR(L81*M81/1000,0))</f>
        <v/>
      </c>
      <c r="O81" s="2" t="n"/>
      <c r="P81" s="5" t="n"/>
      <c r="Q81" s="11">
        <f>IF(O81="","",IFERROR(VLOOKUP(O81,'Tarifs ingrédients'!$A$2:$E$101,5,FALSE),0))</f>
        <v/>
      </c>
      <c r="R81" s="11">
        <f>IF(OR(O81="",P81=""),"",IFERROR(P81*Q81/1000,0))</f>
        <v/>
      </c>
      <c r="S81" s="2" t="n"/>
      <c r="T81" s="5" t="n"/>
      <c r="U81" s="11">
        <f>IF(S81="","",IFERROR(VLOOKUP(S81,'Tarifs ingrédients'!$A$2:$E$101,5,FALSE),0))</f>
        <v/>
      </c>
      <c r="V81" s="11">
        <f>IF(OR(S81="",T81=""),"",IFERROR(T81*U81/1000,0))</f>
        <v/>
      </c>
      <c r="W81" s="2" t="n"/>
      <c r="X81" s="5" t="n"/>
      <c r="Y81" s="11">
        <f>IF(W81="","",IFERROR(VLOOKUP(W81,'Tarifs ingrédients'!$A$2:$E$101,5,FALSE),0))</f>
        <v/>
      </c>
      <c r="Z81" s="11">
        <f>IF(OR(W81="",X81=""),"",IFERROR(X81*Y81/1000,0))</f>
        <v/>
      </c>
      <c r="AA81" s="2" t="n"/>
      <c r="AB81" s="5" t="n"/>
      <c r="AC81" s="11">
        <f>IF(AA81="","",IFERROR(VLOOKUP(AA81,'Tarifs ingrédients'!$A$2:$E$101,5,FALSE),0))</f>
        <v/>
      </c>
      <c r="AD81" s="11">
        <f>IF(OR(AA81="",AB81=""),"",IFERROR(AB81*AC81/1000,0))</f>
        <v/>
      </c>
      <c r="AE81" s="11">
        <f>IF(COUNTA(G81,K81,O81,S81,W81,AA81)=0,"",SUM(J81,N81,R81,V81,Z81,AD81))</f>
        <v/>
      </c>
      <c r="AF81" s="11">
        <f>IF(OR(AE81="",E81=""),"",IFERROR(AE81/E81,0))</f>
        <v/>
      </c>
      <c r="AG81" s="7" t="n"/>
      <c r="AH81" s="11">
        <f>IF(AE81="","",AE81*(1+AG81))</f>
        <v/>
      </c>
      <c r="AI81" s="8" t="n"/>
      <c r="AJ81" s="7" t="n"/>
      <c r="AK81" s="11">
        <f>IF(OR(AI81="",AJ81=""),"",AI81*(1+AJ81))</f>
        <v/>
      </c>
      <c r="AL81" s="11">
        <f>IF(OR(AI81="",AH81=""),"",AI81-AH81)</f>
        <v/>
      </c>
      <c r="AM81" s="12">
        <f>IF(OR(AL81="",AI81=""),"",IFERROR(AL81/AI81,0))</f>
        <v/>
      </c>
      <c r="AN81" s="13">
        <f>IF(AM81="","",IF(AM81&lt;0.65,"À revoir","Rentable"))</f>
        <v/>
      </c>
      <c r="AO81" s="2" t="n"/>
      <c r="AP81" s="2" t="n"/>
    </row>
    <row r="82">
      <c r="A82" s="2" t="n"/>
      <c r="B82" s="2" t="n"/>
      <c r="C82" s="2" t="n"/>
      <c r="D82" s="3" t="n"/>
      <c r="E82" s="4" t="n"/>
      <c r="F82" s="4" t="n"/>
      <c r="G82" s="2" t="n"/>
      <c r="H82" s="5" t="n"/>
      <c r="I82" s="6">
        <f>IF(G82="","",IFERROR(VLOOKUP(G82,'Tarifs ingrédients'!$A$2:$E$101,5,FALSE),0))</f>
        <v/>
      </c>
      <c r="J82" s="6">
        <f>IF(OR(G82="",H82=""),"",IFERROR(H82*I82/1000,0))</f>
        <v/>
      </c>
      <c r="K82" s="2" t="n"/>
      <c r="L82" s="5" t="n"/>
      <c r="M82" s="6">
        <f>IF(K82="","",IFERROR(VLOOKUP(K82,'Tarifs ingrédients'!$A$2:$E$101,5,FALSE),0))</f>
        <v/>
      </c>
      <c r="N82" s="6">
        <f>IF(OR(K82="",L82=""),"",IFERROR(L82*M82/1000,0))</f>
        <v/>
      </c>
      <c r="O82" s="2" t="n"/>
      <c r="P82" s="5" t="n"/>
      <c r="Q82" s="6">
        <f>IF(O82="","",IFERROR(VLOOKUP(O82,'Tarifs ingrédients'!$A$2:$E$101,5,FALSE),0))</f>
        <v/>
      </c>
      <c r="R82" s="6">
        <f>IF(OR(O82="",P82=""),"",IFERROR(P82*Q82/1000,0))</f>
        <v/>
      </c>
      <c r="S82" s="2" t="n"/>
      <c r="T82" s="5" t="n"/>
      <c r="U82" s="6">
        <f>IF(S82="","",IFERROR(VLOOKUP(S82,'Tarifs ingrédients'!$A$2:$E$101,5,FALSE),0))</f>
        <v/>
      </c>
      <c r="V82" s="6">
        <f>IF(OR(S82="",T82=""),"",IFERROR(T82*U82/1000,0))</f>
        <v/>
      </c>
      <c r="W82" s="2" t="n"/>
      <c r="X82" s="5" t="n"/>
      <c r="Y82" s="6">
        <f>IF(W82="","",IFERROR(VLOOKUP(W82,'Tarifs ingrédients'!$A$2:$E$101,5,FALSE),0))</f>
        <v/>
      </c>
      <c r="Z82" s="6">
        <f>IF(OR(W82="",X82=""),"",IFERROR(X82*Y82/1000,0))</f>
        <v/>
      </c>
      <c r="AA82" s="2" t="n"/>
      <c r="AB82" s="5" t="n"/>
      <c r="AC82" s="6">
        <f>IF(AA82="","",IFERROR(VLOOKUP(AA82,'Tarifs ingrédients'!$A$2:$E$101,5,FALSE),0))</f>
        <v/>
      </c>
      <c r="AD82" s="6">
        <f>IF(OR(AA82="",AB82=""),"",IFERROR(AB82*AC82/1000,0))</f>
        <v/>
      </c>
      <c r="AE82" s="6">
        <f>IF(COUNTA(G82,K82,O82,S82,W82,AA82)=0,"",SUM(J82,N82,R82,V82,Z82,AD82))</f>
        <v/>
      </c>
      <c r="AF82" s="6">
        <f>IF(OR(AE82="",E82=""),"",IFERROR(AE82/E82,0))</f>
        <v/>
      </c>
      <c r="AG82" s="7" t="n"/>
      <c r="AH82" s="6">
        <f>IF(AE82="","",AE82*(1+AG82))</f>
        <v/>
      </c>
      <c r="AI82" s="8" t="n"/>
      <c r="AJ82" s="7" t="n"/>
      <c r="AK82" s="6">
        <f>IF(OR(AI82="",AJ82=""),"",AI82*(1+AJ82))</f>
        <v/>
      </c>
      <c r="AL82" s="6">
        <f>IF(OR(AI82="",AH82=""),"",AI82-AH82)</f>
        <v/>
      </c>
      <c r="AM82" s="9">
        <f>IF(OR(AL82="",AI82=""),"",IFERROR(AL82/AI82,0))</f>
        <v/>
      </c>
      <c r="AN82" s="10">
        <f>IF(AM82="","",IF(AM82&lt;0.65,"À revoir","Rentable"))</f>
        <v/>
      </c>
      <c r="AO82" s="2" t="n"/>
      <c r="AP82" s="2" t="n"/>
    </row>
    <row r="83">
      <c r="A83" s="2" t="n"/>
      <c r="B83" s="2" t="n"/>
      <c r="C83" s="2" t="n"/>
      <c r="D83" s="3" t="n"/>
      <c r="E83" s="4" t="n"/>
      <c r="F83" s="4" t="n"/>
      <c r="G83" s="2" t="n"/>
      <c r="H83" s="5" t="n"/>
      <c r="I83" s="11">
        <f>IF(G83="","",IFERROR(VLOOKUP(G83,'Tarifs ingrédients'!$A$2:$E$101,5,FALSE),0))</f>
        <v/>
      </c>
      <c r="J83" s="11">
        <f>IF(OR(G83="",H83=""),"",IFERROR(H83*I83/1000,0))</f>
        <v/>
      </c>
      <c r="K83" s="2" t="n"/>
      <c r="L83" s="5" t="n"/>
      <c r="M83" s="11">
        <f>IF(K83="","",IFERROR(VLOOKUP(K83,'Tarifs ingrédients'!$A$2:$E$101,5,FALSE),0))</f>
        <v/>
      </c>
      <c r="N83" s="11">
        <f>IF(OR(K83="",L83=""),"",IFERROR(L83*M83/1000,0))</f>
        <v/>
      </c>
      <c r="O83" s="2" t="n"/>
      <c r="P83" s="5" t="n"/>
      <c r="Q83" s="11">
        <f>IF(O83="","",IFERROR(VLOOKUP(O83,'Tarifs ingrédients'!$A$2:$E$101,5,FALSE),0))</f>
        <v/>
      </c>
      <c r="R83" s="11">
        <f>IF(OR(O83="",P83=""),"",IFERROR(P83*Q83/1000,0))</f>
        <v/>
      </c>
      <c r="S83" s="2" t="n"/>
      <c r="T83" s="5" t="n"/>
      <c r="U83" s="11">
        <f>IF(S83="","",IFERROR(VLOOKUP(S83,'Tarifs ingrédients'!$A$2:$E$101,5,FALSE),0))</f>
        <v/>
      </c>
      <c r="V83" s="11">
        <f>IF(OR(S83="",T83=""),"",IFERROR(T83*U83/1000,0))</f>
        <v/>
      </c>
      <c r="W83" s="2" t="n"/>
      <c r="X83" s="5" t="n"/>
      <c r="Y83" s="11">
        <f>IF(W83="","",IFERROR(VLOOKUP(W83,'Tarifs ingrédients'!$A$2:$E$101,5,FALSE),0))</f>
        <v/>
      </c>
      <c r="Z83" s="11">
        <f>IF(OR(W83="",X83=""),"",IFERROR(X83*Y83/1000,0))</f>
        <v/>
      </c>
      <c r="AA83" s="2" t="n"/>
      <c r="AB83" s="5" t="n"/>
      <c r="AC83" s="11">
        <f>IF(AA83="","",IFERROR(VLOOKUP(AA83,'Tarifs ingrédients'!$A$2:$E$101,5,FALSE),0))</f>
        <v/>
      </c>
      <c r="AD83" s="11">
        <f>IF(OR(AA83="",AB83=""),"",IFERROR(AB83*AC83/1000,0))</f>
        <v/>
      </c>
      <c r="AE83" s="11">
        <f>IF(COUNTA(G83,K83,O83,S83,W83,AA83)=0,"",SUM(J83,N83,R83,V83,Z83,AD83))</f>
        <v/>
      </c>
      <c r="AF83" s="11">
        <f>IF(OR(AE83="",E83=""),"",IFERROR(AE83/E83,0))</f>
        <v/>
      </c>
      <c r="AG83" s="7" t="n"/>
      <c r="AH83" s="11">
        <f>IF(AE83="","",AE83*(1+AG83))</f>
        <v/>
      </c>
      <c r="AI83" s="8" t="n"/>
      <c r="AJ83" s="7" t="n"/>
      <c r="AK83" s="11">
        <f>IF(OR(AI83="",AJ83=""),"",AI83*(1+AJ83))</f>
        <v/>
      </c>
      <c r="AL83" s="11">
        <f>IF(OR(AI83="",AH83=""),"",AI83-AH83)</f>
        <v/>
      </c>
      <c r="AM83" s="12">
        <f>IF(OR(AL83="",AI83=""),"",IFERROR(AL83/AI83,0))</f>
        <v/>
      </c>
      <c r="AN83" s="13">
        <f>IF(AM83="","",IF(AM83&lt;0.65,"À revoir","Rentable"))</f>
        <v/>
      </c>
      <c r="AO83" s="2" t="n"/>
      <c r="AP83" s="2" t="n"/>
    </row>
    <row r="84">
      <c r="A84" s="2" t="n"/>
      <c r="B84" s="2" t="n"/>
      <c r="C84" s="2" t="n"/>
      <c r="D84" s="3" t="n"/>
      <c r="E84" s="4" t="n"/>
      <c r="F84" s="4" t="n"/>
      <c r="G84" s="2" t="n"/>
      <c r="H84" s="5" t="n"/>
      <c r="I84" s="6">
        <f>IF(G84="","",IFERROR(VLOOKUP(G84,'Tarifs ingrédients'!$A$2:$E$101,5,FALSE),0))</f>
        <v/>
      </c>
      <c r="J84" s="6">
        <f>IF(OR(G84="",H84=""),"",IFERROR(H84*I84/1000,0))</f>
        <v/>
      </c>
      <c r="K84" s="2" t="n"/>
      <c r="L84" s="5" t="n"/>
      <c r="M84" s="6">
        <f>IF(K84="","",IFERROR(VLOOKUP(K84,'Tarifs ingrédients'!$A$2:$E$101,5,FALSE),0))</f>
        <v/>
      </c>
      <c r="N84" s="6">
        <f>IF(OR(K84="",L84=""),"",IFERROR(L84*M84/1000,0))</f>
        <v/>
      </c>
      <c r="O84" s="2" t="n"/>
      <c r="P84" s="5" t="n"/>
      <c r="Q84" s="6">
        <f>IF(O84="","",IFERROR(VLOOKUP(O84,'Tarifs ingrédients'!$A$2:$E$101,5,FALSE),0))</f>
        <v/>
      </c>
      <c r="R84" s="6">
        <f>IF(OR(O84="",P84=""),"",IFERROR(P84*Q84/1000,0))</f>
        <v/>
      </c>
      <c r="S84" s="2" t="n"/>
      <c r="T84" s="5" t="n"/>
      <c r="U84" s="6">
        <f>IF(S84="","",IFERROR(VLOOKUP(S84,'Tarifs ingrédients'!$A$2:$E$101,5,FALSE),0))</f>
        <v/>
      </c>
      <c r="V84" s="6">
        <f>IF(OR(S84="",T84=""),"",IFERROR(T84*U84/1000,0))</f>
        <v/>
      </c>
      <c r="W84" s="2" t="n"/>
      <c r="X84" s="5" t="n"/>
      <c r="Y84" s="6">
        <f>IF(W84="","",IFERROR(VLOOKUP(W84,'Tarifs ingrédients'!$A$2:$E$101,5,FALSE),0))</f>
        <v/>
      </c>
      <c r="Z84" s="6">
        <f>IF(OR(W84="",X84=""),"",IFERROR(X84*Y84/1000,0))</f>
        <v/>
      </c>
      <c r="AA84" s="2" t="n"/>
      <c r="AB84" s="5" t="n"/>
      <c r="AC84" s="6">
        <f>IF(AA84="","",IFERROR(VLOOKUP(AA84,'Tarifs ingrédients'!$A$2:$E$101,5,FALSE),0))</f>
        <v/>
      </c>
      <c r="AD84" s="6">
        <f>IF(OR(AA84="",AB84=""),"",IFERROR(AB84*AC84/1000,0))</f>
        <v/>
      </c>
      <c r="AE84" s="6">
        <f>IF(COUNTA(G84,K84,O84,S84,W84,AA84)=0,"",SUM(J84,N84,R84,V84,Z84,AD84))</f>
        <v/>
      </c>
      <c r="AF84" s="6">
        <f>IF(OR(AE84="",E84=""),"",IFERROR(AE84/E84,0))</f>
        <v/>
      </c>
      <c r="AG84" s="7" t="n"/>
      <c r="AH84" s="6">
        <f>IF(AE84="","",AE84*(1+AG84))</f>
        <v/>
      </c>
      <c r="AI84" s="8" t="n"/>
      <c r="AJ84" s="7" t="n"/>
      <c r="AK84" s="6">
        <f>IF(OR(AI84="",AJ84=""),"",AI84*(1+AJ84))</f>
        <v/>
      </c>
      <c r="AL84" s="6">
        <f>IF(OR(AI84="",AH84=""),"",AI84-AH84)</f>
        <v/>
      </c>
      <c r="AM84" s="9">
        <f>IF(OR(AL84="",AI84=""),"",IFERROR(AL84/AI84,0))</f>
        <v/>
      </c>
      <c r="AN84" s="10">
        <f>IF(AM84="","",IF(AM84&lt;0.65,"À revoir","Rentable"))</f>
        <v/>
      </c>
      <c r="AO84" s="2" t="n"/>
      <c r="AP84" s="2" t="n"/>
    </row>
    <row r="85">
      <c r="A85" s="2" t="n"/>
      <c r="B85" s="2" t="n"/>
      <c r="C85" s="2" t="n"/>
      <c r="D85" s="3" t="n"/>
      <c r="E85" s="4" t="n"/>
      <c r="F85" s="4" t="n"/>
      <c r="G85" s="2" t="n"/>
      <c r="H85" s="5" t="n"/>
      <c r="I85" s="11">
        <f>IF(G85="","",IFERROR(VLOOKUP(G85,'Tarifs ingrédients'!$A$2:$E$101,5,FALSE),0))</f>
        <v/>
      </c>
      <c r="J85" s="11">
        <f>IF(OR(G85="",H85=""),"",IFERROR(H85*I85/1000,0))</f>
        <v/>
      </c>
      <c r="K85" s="2" t="n"/>
      <c r="L85" s="5" t="n"/>
      <c r="M85" s="11">
        <f>IF(K85="","",IFERROR(VLOOKUP(K85,'Tarifs ingrédients'!$A$2:$E$101,5,FALSE),0))</f>
        <v/>
      </c>
      <c r="N85" s="11">
        <f>IF(OR(K85="",L85=""),"",IFERROR(L85*M85/1000,0))</f>
        <v/>
      </c>
      <c r="O85" s="2" t="n"/>
      <c r="P85" s="5" t="n"/>
      <c r="Q85" s="11">
        <f>IF(O85="","",IFERROR(VLOOKUP(O85,'Tarifs ingrédients'!$A$2:$E$101,5,FALSE),0))</f>
        <v/>
      </c>
      <c r="R85" s="11">
        <f>IF(OR(O85="",P85=""),"",IFERROR(P85*Q85/1000,0))</f>
        <v/>
      </c>
      <c r="S85" s="2" t="n"/>
      <c r="T85" s="5" t="n"/>
      <c r="U85" s="11">
        <f>IF(S85="","",IFERROR(VLOOKUP(S85,'Tarifs ingrédients'!$A$2:$E$101,5,FALSE),0))</f>
        <v/>
      </c>
      <c r="V85" s="11">
        <f>IF(OR(S85="",T85=""),"",IFERROR(T85*U85/1000,0))</f>
        <v/>
      </c>
      <c r="W85" s="2" t="n"/>
      <c r="X85" s="5" t="n"/>
      <c r="Y85" s="11">
        <f>IF(W85="","",IFERROR(VLOOKUP(W85,'Tarifs ingrédients'!$A$2:$E$101,5,FALSE),0))</f>
        <v/>
      </c>
      <c r="Z85" s="11">
        <f>IF(OR(W85="",X85=""),"",IFERROR(X85*Y85/1000,0))</f>
        <v/>
      </c>
      <c r="AA85" s="2" t="n"/>
      <c r="AB85" s="5" t="n"/>
      <c r="AC85" s="11">
        <f>IF(AA85="","",IFERROR(VLOOKUP(AA85,'Tarifs ingrédients'!$A$2:$E$101,5,FALSE),0))</f>
        <v/>
      </c>
      <c r="AD85" s="11">
        <f>IF(OR(AA85="",AB85=""),"",IFERROR(AB85*AC85/1000,0))</f>
        <v/>
      </c>
      <c r="AE85" s="11">
        <f>IF(COUNTA(G85,K85,O85,S85,W85,AA85)=0,"",SUM(J85,N85,R85,V85,Z85,AD85))</f>
        <v/>
      </c>
      <c r="AF85" s="11">
        <f>IF(OR(AE85="",E85=""),"",IFERROR(AE85/E85,0))</f>
        <v/>
      </c>
      <c r="AG85" s="7" t="n"/>
      <c r="AH85" s="11">
        <f>IF(AE85="","",AE85*(1+AG85))</f>
        <v/>
      </c>
      <c r="AI85" s="8" t="n"/>
      <c r="AJ85" s="7" t="n"/>
      <c r="AK85" s="11">
        <f>IF(OR(AI85="",AJ85=""),"",AI85*(1+AJ85))</f>
        <v/>
      </c>
      <c r="AL85" s="11">
        <f>IF(OR(AI85="",AH85=""),"",AI85-AH85)</f>
        <v/>
      </c>
      <c r="AM85" s="12">
        <f>IF(OR(AL85="",AI85=""),"",IFERROR(AL85/AI85,0))</f>
        <v/>
      </c>
      <c r="AN85" s="13">
        <f>IF(AM85="","",IF(AM85&lt;0.65,"À revoir","Rentable"))</f>
        <v/>
      </c>
      <c r="AO85" s="2" t="n"/>
      <c r="AP85" s="2" t="n"/>
    </row>
    <row r="86">
      <c r="A86" s="2" t="n"/>
      <c r="B86" s="2" t="n"/>
      <c r="C86" s="2" t="n"/>
      <c r="D86" s="3" t="n"/>
      <c r="E86" s="4" t="n"/>
      <c r="F86" s="4" t="n"/>
      <c r="G86" s="2" t="n"/>
      <c r="H86" s="5" t="n"/>
      <c r="I86" s="6">
        <f>IF(G86="","",IFERROR(VLOOKUP(G86,'Tarifs ingrédients'!$A$2:$E$101,5,FALSE),0))</f>
        <v/>
      </c>
      <c r="J86" s="6">
        <f>IF(OR(G86="",H86=""),"",IFERROR(H86*I86/1000,0))</f>
        <v/>
      </c>
      <c r="K86" s="2" t="n"/>
      <c r="L86" s="5" t="n"/>
      <c r="M86" s="6">
        <f>IF(K86="","",IFERROR(VLOOKUP(K86,'Tarifs ingrédients'!$A$2:$E$101,5,FALSE),0))</f>
        <v/>
      </c>
      <c r="N86" s="6">
        <f>IF(OR(K86="",L86=""),"",IFERROR(L86*M86/1000,0))</f>
        <v/>
      </c>
      <c r="O86" s="2" t="n"/>
      <c r="P86" s="5" t="n"/>
      <c r="Q86" s="6">
        <f>IF(O86="","",IFERROR(VLOOKUP(O86,'Tarifs ingrédients'!$A$2:$E$101,5,FALSE),0))</f>
        <v/>
      </c>
      <c r="R86" s="6">
        <f>IF(OR(O86="",P86=""),"",IFERROR(P86*Q86/1000,0))</f>
        <v/>
      </c>
      <c r="S86" s="2" t="n"/>
      <c r="T86" s="5" t="n"/>
      <c r="U86" s="6">
        <f>IF(S86="","",IFERROR(VLOOKUP(S86,'Tarifs ingrédients'!$A$2:$E$101,5,FALSE),0))</f>
        <v/>
      </c>
      <c r="V86" s="6">
        <f>IF(OR(S86="",T86=""),"",IFERROR(T86*U86/1000,0))</f>
        <v/>
      </c>
      <c r="W86" s="2" t="n"/>
      <c r="X86" s="5" t="n"/>
      <c r="Y86" s="6">
        <f>IF(W86="","",IFERROR(VLOOKUP(W86,'Tarifs ingrédients'!$A$2:$E$101,5,FALSE),0))</f>
        <v/>
      </c>
      <c r="Z86" s="6">
        <f>IF(OR(W86="",X86=""),"",IFERROR(X86*Y86/1000,0))</f>
        <v/>
      </c>
      <c r="AA86" s="2" t="n"/>
      <c r="AB86" s="5" t="n"/>
      <c r="AC86" s="6">
        <f>IF(AA86="","",IFERROR(VLOOKUP(AA86,'Tarifs ingrédients'!$A$2:$E$101,5,FALSE),0))</f>
        <v/>
      </c>
      <c r="AD86" s="6">
        <f>IF(OR(AA86="",AB86=""),"",IFERROR(AB86*AC86/1000,0))</f>
        <v/>
      </c>
      <c r="AE86" s="6">
        <f>IF(COUNTA(G86,K86,O86,S86,W86,AA86)=0,"",SUM(J86,N86,R86,V86,Z86,AD86))</f>
        <v/>
      </c>
      <c r="AF86" s="6">
        <f>IF(OR(AE86="",E86=""),"",IFERROR(AE86/E86,0))</f>
        <v/>
      </c>
      <c r="AG86" s="7" t="n"/>
      <c r="AH86" s="6">
        <f>IF(AE86="","",AE86*(1+AG86))</f>
        <v/>
      </c>
      <c r="AI86" s="8" t="n"/>
      <c r="AJ86" s="7" t="n"/>
      <c r="AK86" s="6">
        <f>IF(OR(AI86="",AJ86=""),"",AI86*(1+AJ86))</f>
        <v/>
      </c>
      <c r="AL86" s="6">
        <f>IF(OR(AI86="",AH86=""),"",AI86-AH86)</f>
        <v/>
      </c>
      <c r="AM86" s="9">
        <f>IF(OR(AL86="",AI86=""),"",IFERROR(AL86/AI86,0))</f>
        <v/>
      </c>
      <c r="AN86" s="10">
        <f>IF(AM86="","",IF(AM86&lt;0.65,"À revoir","Rentable"))</f>
        <v/>
      </c>
      <c r="AO86" s="2" t="n"/>
      <c r="AP86" s="2" t="n"/>
    </row>
    <row r="87">
      <c r="A87" s="2" t="n"/>
      <c r="B87" s="2" t="n"/>
      <c r="C87" s="2" t="n"/>
      <c r="D87" s="3" t="n"/>
      <c r="E87" s="4" t="n"/>
      <c r="F87" s="4" t="n"/>
      <c r="G87" s="2" t="n"/>
      <c r="H87" s="5" t="n"/>
      <c r="I87" s="11">
        <f>IF(G87="","",IFERROR(VLOOKUP(G87,'Tarifs ingrédients'!$A$2:$E$101,5,FALSE),0))</f>
        <v/>
      </c>
      <c r="J87" s="11">
        <f>IF(OR(G87="",H87=""),"",IFERROR(H87*I87/1000,0))</f>
        <v/>
      </c>
      <c r="K87" s="2" t="n"/>
      <c r="L87" s="5" t="n"/>
      <c r="M87" s="11">
        <f>IF(K87="","",IFERROR(VLOOKUP(K87,'Tarifs ingrédients'!$A$2:$E$101,5,FALSE),0))</f>
        <v/>
      </c>
      <c r="N87" s="11">
        <f>IF(OR(K87="",L87=""),"",IFERROR(L87*M87/1000,0))</f>
        <v/>
      </c>
      <c r="O87" s="2" t="n"/>
      <c r="P87" s="5" t="n"/>
      <c r="Q87" s="11">
        <f>IF(O87="","",IFERROR(VLOOKUP(O87,'Tarifs ingrédients'!$A$2:$E$101,5,FALSE),0))</f>
        <v/>
      </c>
      <c r="R87" s="11">
        <f>IF(OR(O87="",P87=""),"",IFERROR(P87*Q87/1000,0))</f>
        <v/>
      </c>
      <c r="S87" s="2" t="n"/>
      <c r="T87" s="5" t="n"/>
      <c r="U87" s="11">
        <f>IF(S87="","",IFERROR(VLOOKUP(S87,'Tarifs ingrédients'!$A$2:$E$101,5,FALSE),0))</f>
        <v/>
      </c>
      <c r="V87" s="11">
        <f>IF(OR(S87="",T87=""),"",IFERROR(T87*U87/1000,0))</f>
        <v/>
      </c>
      <c r="W87" s="2" t="n"/>
      <c r="X87" s="5" t="n"/>
      <c r="Y87" s="11">
        <f>IF(W87="","",IFERROR(VLOOKUP(W87,'Tarifs ingrédients'!$A$2:$E$101,5,FALSE),0))</f>
        <v/>
      </c>
      <c r="Z87" s="11">
        <f>IF(OR(W87="",X87=""),"",IFERROR(X87*Y87/1000,0))</f>
        <v/>
      </c>
      <c r="AA87" s="2" t="n"/>
      <c r="AB87" s="5" t="n"/>
      <c r="AC87" s="11">
        <f>IF(AA87="","",IFERROR(VLOOKUP(AA87,'Tarifs ingrédients'!$A$2:$E$101,5,FALSE),0))</f>
        <v/>
      </c>
      <c r="AD87" s="11">
        <f>IF(OR(AA87="",AB87=""),"",IFERROR(AB87*AC87/1000,0))</f>
        <v/>
      </c>
      <c r="AE87" s="11">
        <f>IF(COUNTA(G87,K87,O87,S87,W87,AA87)=0,"",SUM(J87,N87,R87,V87,Z87,AD87))</f>
        <v/>
      </c>
      <c r="AF87" s="11">
        <f>IF(OR(AE87="",E87=""),"",IFERROR(AE87/E87,0))</f>
        <v/>
      </c>
      <c r="AG87" s="7" t="n"/>
      <c r="AH87" s="11">
        <f>IF(AE87="","",AE87*(1+AG87))</f>
        <v/>
      </c>
      <c r="AI87" s="8" t="n"/>
      <c r="AJ87" s="7" t="n"/>
      <c r="AK87" s="11">
        <f>IF(OR(AI87="",AJ87=""),"",AI87*(1+AJ87))</f>
        <v/>
      </c>
      <c r="AL87" s="11">
        <f>IF(OR(AI87="",AH87=""),"",AI87-AH87)</f>
        <v/>
      </c>
      <c r="AM87" s="12">
        <f>IF(OR(AL87="",AI87=""),"",IFERROR(AL87/AI87,0))</f>
        <v/>
      </c>
      <c r="AN87" s="13">
        <f>IF(AM87="","",IF(AM87&lt;0.65,"À revoir","Rentable"))</f>
        <v/>
      </c>
      <c r="AO87" s="2" t="n"/>
      <c r="AP87" s="2" t="n"/>
    </row>
    <row r="88">
      <c r="A88" s="2" t="n"/>
      <c r="B88" s="2" t="n"/>
      <c r="C88" s="2" t="n"/>
      <c r="D88" s="3" t="n"/>
      <c r="E88" s="4" t="n"/>
      <c r="F88" s="4" t="n"/>
      <c r="G88" s="2" t="n"/>
      <c r="H88" s="5" t="n"/>
      <c r="I88" s="6">
        <f>IF(G88="","",IFERROR(VLOOKUP(G88,'Tarifs ingrédients'!$A$2:$E$101,5,FALSE),0))</f>
        <v/>
      </c>
      <c r="J88" s="6">
        <f>IF(OR(G88="",H88=""),"",IFERROR(H88*I88/1000,0))</f>
        <v/>
      </c>
      <c r="K88" s="2" t="n"/>
      <c r="L88" s="5" t="n"/>
      <c r="M88" s="6">
        <f>IF(K88="","",IFERROR(VLOOKUP(K88,'Tarifs ingrédients'!$A$2:$E$101,5,FALSE),0))</f>
        <v/>
      </c>
      <c r="N88" s="6">
        <f>IF(OR(K88="",L88=""),"",IFERROR(L88*M88/1000,0))</f>
        <v/>
      </c>
      <c r="O88" s="2" t="n"/>
      <c r="P88" s="5" t="n"/>
      <c r="Q88" s="6">
        <f>IF(O88="","",IFERROR(VLOOKUP(O88,'Tarifs ingrédients'!$A$2:$E$101,5,FALSE),0))</f>
        <v/>
      </c>
      <c r="R88" s="6">
        <f>IF(OR(O88="",P88=""),"",IFERROR(P88*Q88/1000,0))</f>
        <v/>
      </c>
      <c r="S88" s="2" t="n"/>
      <c r="T88" s="5" t="n"/>
      <c r="U88" s="6">
        <f>IF(S88="","",IFERROR(VLOOKUP(S88,'Tarifs ingrédients'!$A$2:$E$101,5,FALSE),0))</f>
        <v/>
      </c>
      <c r="V88" s="6">
        <f>IF(OR(S88="",T88=""),"",IFERROR(T88*U88/1000,0))</f>
        <v/>
      </c>
      <c r="W88" s="2" t="n"/>
      <c r="X88" s="5" t="n"/>
      <c r="Y88" s="6">
        <f>IF(W88="","",IFERROR(VLOOKUP(W88,'Tarifs ingrédients'!$A$2:$E$101,5,FALSE),0))</f>
        <v/>
      </c>
      <c r="Z88" s="6">
        <f>IF(OR(W88="",X88=""),"",IFERROR(X88*Y88/1000,0))</f>
        <v/>
      </c>
      <c r="AA88" s="2" t="n"/>
      <c r="AB88" s="5" t="n"/>
      <c r="AC88" s="6">
        <f>IF(AA88="","",IFERROR(VLOOKUP(AA88,'Tarifs ingrédients'!$A$2:$E$101,5,FALSE),0))</f>
        <v/>
      </c>
      <c r="AD88" s="6">
        <f>IF(OR(AA88="",AB88=""),"",IFERROR(AB88*AC88/1000,0))</f>
        <v/>
      </c>
      <c r="AE88" s="6">
        <f>IF(COUNTA(G88,K88,O88,S88,W88,AA88)=0,"",SUM(J88,N88,R88,V88,Z88,AD88))</f>
        <v/>
      </c>
      <c r="AF88" s="6">
        <f>IF(OR(AE88="",E88=""),"",IFERROR(AE88/E88,0))</f>
        <v/>
      </c>
      <c r="AG88" s="7" t="n"/>
      <c r="AH88" s="6">
        <f>IF(AE88="","",AE88*(1+AG88))</f>
        <v/>
      </c>
      <c r="AI88" s="8" t="n"/>
      <c r="AJ88" s="7" t="n"/>
      <c r="AK88" s="6">
        <f>IF(OR(AI88="",AJ88=""),"",AI88*(1+AJ88))</f>
        <v/>
      </c>
      <c r="AL88" s="6">
        <f>IF(OR(AI88="",AH88=""),"",AI88-AH88)</f>
        <v/>
      </c>
      <c r="AM88" s="9">
        <f>IF(OR(AL88="",AI88=""),"",IFERROR(AL88/AI88,0))</f>
        <v/>
      </c>
      <c r="AN88" s="10">
        <f>IF(AM88="","",IF(AM88&lt;0.65,"À revoir","Rentable"))</f>
        <v/>
      </c>
      <c r="AO88" s="2" t="n"/>
      <c r="AP88" s="2" t="n"/>
    </row>
    <row r="89">
      <c r="A89" s="2" t="n"/>
      <c r="B89" s="2" t="n"/>
      <c r="C89" s="2" t="n"/>
      <c r="D89" s="3" t="n"/>
      <c r="E89" s="4" t="n"/>
      <c r="F89" s="4" t="n"/>
      <c r="G89" s="2" t="n"/>
      <c r="H89" s="5" t="n"/>
      <c r="I89" s="11">
        <f>IF(G89="","",IFERROR(VLOOKUP(G89,'Tarifs ingrédients'!$A$2:$E$101,5,FALSE),0))</f>
        <v/>
      </c>
      <c r="J89" s="11">
        <f>IF(OR(G89="",H89=""),"",IFERROR(H89*I89/1000,0))</f>
        <v/>
      </c>
      <c r="K89" s="2" t="n"/>
      <c r="L89" s="5" t="n"/>
      <c r="M89" s="11">
        <f>IF(K89="","",IFERROR(VLOOKUP(K89,'Tarifs ingrédients'!$A$2:$E$101,5,FALSE),0))</f>
        <v/>
      </c>
      <c r="N89" s="11">
        <f>IF(OR(K89="",L89=""),"",IFERROR(L89*M89/1000,0))</f>
        <v/>
      </c>
      <c r="O89" s="2" t="n"/>
      <c r="P89" s="5" t="n"/>
      <c r="Q89" s="11">
        <f>IF(O89="","",IFERROR(VLOOKUP(O89,'Tarifs ingrédients'!$A$2:$E$101,5,FALSE),0))</f>
        <v/>
      </c>
      <c r="R89" s="11">
        <f>IF(OR(O89="",P89=""),"",IFERROR(P89*Q89/1000,0))</f>
        <v/>
      </c>
      <c r="S89" s="2" t="n"/>
      <c r="T89" s="5" t="n"/>
      <c r="U89" s="11">
        <f>IF(S89="","",IFERROR(VLOOKUP(S89,'Tarifs ingrédients'!$A$2:$E$101,5,FALSE),0))</f>
        <v/>
      </c>
      <c r="V89" s="11">
        <f>IF(OR(S89="",T89=""),"",IFERROR(T89*U89/1000,0))</f>
        <v/>
      </c>
      <c r="W89" s="2" t="n"/>
      <c r="X89" s="5" t="n"/>
      <c r="Y89" s="11">
        <f>IF(W89="","",IFERROR(VLOOKUP(W89,'Tarifs ingrédients'!$A$2:$E$101,5,FALSE),0))</f>
        <v/>
      </c>
      <c r="Z89" s="11">
        <f>IF(OR(W89="",X89=""),"",IFERROR(X89*Y89/1000,0))</f>
        <v/>
      </c>
      <c r="AA89" s="2" t="n"/>
      <c r="AB89" s="5" t="n"/>
      <c r="AC89" s="11">
        <f>IF(AA89="","",IFERROR(VLOOKUP(AA89,'Tarifs ingrédients'!$A$2:$E$101,5,FALSE),0))</f>
        <v/>
      </c>
      <c r="AD89" s="11">
        <f>IF(OR(AA89="",AB89=""),"",IFERROR(AB89*AC89/1000,0))</f>
        <v/>
      </c>
      <c r="AE89" s="11">
        <f>IF(COUNTA(G89,K89,O89,S89,W89,AA89)=0,"",SUM(J89,N89,R89,V89,Z89,AD89))</f>
        <v/>
      </c>
      <c r="AF89" s="11">
        <f>IF(OR(AE89="",E89=""),"",IFERROR(AE89/E89,0))</f>
        <v/>
      </c>
      <c r="AG89" s="7" t="n"/>
      <c r="AH89" s="11">
        <f>IF(AE89="","",AE89*(1+AG89))</f>
        <v/>
      </c>
      <c r="AI89" s="8" t="n"/>
      <c r="AJ89" s="7" t="n"/>
      <c r="AK89" s="11">
        <f>IF(OR(AI89="",AJ89=""),"",AI89*(1+AJ89))</f>
        <v/>
      </c>
      <c r="AL89" s="11">
        <f>IF(OR(AI89="",AH89=""),"",AI89-AH89)</f>
        <v/>
      </c>
      <c r="AM89" s="12">
        <f>IF(OR(AL89="",AI89=""),"",IFERROR(AL89/AI89,0))</f>
        <v/>
      </c>
      <c r="AN89" s="13">
        <f>IF(AM89="","",IF(AM89&lt;0.65,"À revoir","Rentable"))</f>
        <v/>
      </c>
      <c r="AO89" s="2" t="n"/>
      <c r="AP89" s="2" t="n"/>
    </row>
    <row r="90">
      <c r="A90" s="2" t="n"/>
      <c r="B90" s="2" t="n"/>
      <c r="C90" s="2" t="n"/>
      <c r="D90" s="3" t="n"/>
      <c r="E90" s="4" t="n"/>
      <c r="F90" s="4" t="n"/>
      <c r="G90" s="2" t="n"/>
      <c r="H90" s="5" t="n"/>
      <c r="I90" s="6">
        <f>IF(G90="","",IFERROR(VLOOKUP(G90,'Tarifs ingrédients'!$A$2:$E$101,5,FALSE),0))</f>
        <v/>
      </c>
      <c r="J90" s="6">
        <f>IF(OR(G90="",H90=""),"",IFERROR(H90*I90/1000,0))</f>
        <v/>
      </c>
      <c r="K90" s="2" t="n"/>
      <c r="L90" s="5" t="n"/>
      <c r="M90" s="6">
        <f>IF(K90="","",IFERROR(VLOOKUP(K90,'Tarifs ingrédients'!$A$2:$E$101,5,FALSE),0))</f>
        <v/>
      </c>
      <c r="N90" s="6">
        <f>IF(OR(K90="",L90=""),"",IFERROR(L90*M90/1000,0))</f>
        <v/>
      </c>
      <c r="O90" s="2" t="n"/>
      <c r="P90" s="5" t="n"/>
      <c r="Q90" s="6">
        <f>IF(O90="","",IFERROR(VLOOKUP(O90,'Tarifs ingrédients'!$A$2:$E$101,5,FALSE),0))</f>
        <v/>
      </c>
      <c r="R90" s="6">
        <f>IF(OR(O90="",P90=""),"",IFERROR(P90*Q90/1000,0))</f>
        <v/>
      </c>
      <c r="S90" s="2" t="n"/>
      <c r="T90" s="5" t="n"/>
      <c r="U90" s="6">
        <f>IF(S90="","",IFERROR(VLOOKUP(S90,'Tarifs ingrédients'!$A$2:$E$101,5,FALSE),0))</f>
        <v/>
      </c>
      <c r="V90" s="6">
        <f>IF(OR(S90="",T90=""),"",IFERROR(T90*U90/1000,0))</f>
        <v/>
      </c>
      <c r="W90" s="2" t="n"/>
      <c r="X90" s="5" t="n"/>
      <c r="Y90" s="6">
        <f>IF(W90="","",IFERROR(VLOOKUP(W90,'Tarifs ingrédients'!$A$2:$E$101,5,FALSE),0))</f>
        <v/>
      </c>
      <c r="Z90" s="6">
        <f>IF(OR(W90="",X90=""),"",IFERROR(X90*Y90/1000,0))</f>
        <v/>
      </c>
      <c r="AA90" s="2" t="n"/>
      <c r="AB90" s="5" t="n"/>
      <c r="AC90" s="6">
        <f>IF(AA90="","",IFERROR(VLOOKUP(AA90,'Tarifs ingrédients'!$A$2:$E$101,5,FALSE),0))</f>
        <v/>
      </c>
      <c r="AD90" s="6">
        <f>IF(OR(AA90="",AB90=""),"",IFERROR(AB90*AC90/1000,0))</f>
        <v/>
      </c>
      <c r="AE90" s="6">
        <f>IF(COUNTA(G90,K90,O90,S90,W90,AA90)=0,"",SUM(J90,N90,R90,V90,Z90,AD90))</f>
        <v/>
      </c>
      <c r="AF90" s="6">
        <f>IF(OR(AE90="",E90=""),"",IFERROR(AE90/E90,0))</f>
        <v/>
      </c>
      <c r="AG90" s="7" t="n"/>
      <c r="AH90" s="6">
        <f>IF(AE90="","",AE90*(1+AG90))</f>
        <v/>
      </c>
      <c r="AI90" s="8" t="n"/>
      <c r="AJ90" s="7" t="n"/>
      <c r="AK90" s="6">
        <f>IF(OR(AI90="",AJ90=""),"",AI90*(1+AJ90))</f>
        <v/>
      </c>
      <c r="AL90" s="6">
        <f>IF(OR(AI90="",AH90=""),"",AI90-AH90)</f>
        <v/>
      </c>
      <c r="AM90" s="9">
        <f>IF(OR(AL90="",AI90=""),"",IFERROR(AL90/AI90,0))</f>
        <v/>
      </c>
      <c r="AN90" s="10">
        <f>IF(AM90="","",IF(AM90&lt;0.65,"À revoir","Rentable"))</f>
        <v/>
      </c>
      <c r="AO90" s="2" t="n"/>
      <c r="AP90" s="2" t="n"/>
    </row>
    <row r="91">
      <c r="A91" s="2" t="n"/>
      <c r="B91" s="2" t="n"/>
      <c r="C91" s="2" t="n"/>
      <c r="D91" s="3" t="n"/>
      <c r="E91" s="4" t="n"/>
      <c r="F91" s="4" t="n"/>
      <c r="G91" s="2" t="n"/>
      <c r="H91" s="5" t="n"/>
      <c r="I91" s="11">
        <f>IF(G91="","",IFERROR(VLOOKUP(G91,'Tarifs ingrédients'!$A$2:$E$101,5,FALSE),0))</f>
        <v/>
      </c>
      <c r="J91" s="11">
        <f>IF(OR(G91="",H91=""),"",IFERROR(H91*I91/1000,0))</f>
        <v/>
      </c>
      <c r="K91" s="2" t="n"/>
      <c r="L91" s="5" t="n"/>
      <c r="M91" s="11">
        <f>IF(K91="","",IFERROR(VLOOKUP(K91,'Tarifs ingrédients'!$A$2:$E$101,5,FALSE),0))</f>
        <v/>
      </c>
      <c r="N91" s="11">
        <f>IF(OR(K91="",L91=""),"",IFERROR(L91*M91/1000,0))</f>
        <v/>
      </c>
      <c r="O91" s="2" t="n"/>
      <c r="P91" s="5" t="n"/>
      <c r="Q91" s="11">
        <f>IF(O91="","",IFERROR(VLOOKUP(O91,'Tarifs ingrédients'!$A$2:$E$101,5,FALSE),0))</f>
        <v/>
      </c>
      <c r="R91" s="11">
        <f>IF(OR(O91="",P91=""),"",IFERROR(P91*Q91/1000,0))</f>
        <v/>
      </c>
      <c r="S91" s="2" t="n"/>
      <c r="T91" s="5" t="n"/>
      <c r="U91" s="11">
        <f>IF(S91="","",IFERROR(VLOOKUP(S91,'Tarifs ingrédients'!$A$2:$E$101,5,FALSE),0))</f>
        <v/>
      </c>
      <c r="V91" s="11">
        <f>IF(OR(S91="",T91=""),"",IFERROR(T91*U91/1000,0))</f>
        <v/>
      </c>
      <c r="W91" s="2" t="n"/>
      <c r="X91" s="5" t="n"/>
      <c r="Y91" s="11">
        <f>IF(W91="","",IFERROR(VLOOKUP(W91,'Tarifs ingrédients'!$A$2:$E$101,5,FALSE),0))</f>
        <v/>
      </c>
      <c r="Z91" s="11">
        <f>IF(OR(W91="",X91=""),"",IFERROR(X91*Y91/1000,0))</f>
        <v/>
      </c>
      <c r="AA91" s="2" t="n"/>
      <c r="AB91" s="5" t="n"/>
      <c r="AC91" s="11">
        <f>IF(AA91="","",IFERROR(VLOOKUP(AA91,'Tarifs ingrédients'!$A$2:$E$101,5,FALSE),0))</f>
        <v/>
      </c>
      <c r="AD91" s="11">
        <f>IF(OR(AA91="",AB91=""),"",IFERROR(AB91*AC91/1000,0))</f>
        <v/>
      </c>
      <c r="AE91" s="11">
        <f>IF(COUNTA(G91,K91,O91,S91,W91,AA91)=0,"",SUM(J91,N91,R91,V91,Z91,AD91))</f>
        <v/>
      </c>
      <c r="AF91" s="11">
        <f>IF(OR(AE91="",E91=""),"",IFERROR(AE91/E91,0))</f>
        <v/>
      </c>
      <c r="AG91" s="7" t="n"/>
      <c r="AH91" s="11">
        <f>IF(AE91="","",AE91*(1+AG91))</f>
        <v/>
      </c>
      <c r="AI91" s="8" t="n"/>
      <c r="AJ91" s="7" t="n"/>
      <c r="AK91" s="11">
        <f>IF(OR(AI91="",AJ91=""),"",AI91*(1+AJ91))</f>
        <v/>
      </c>
      <c r="AL91" s="11">
        <f>IF(OR(AI91="",AH91=""),"",AI91-AH91)</f>
        <v/>
      </c>
      <c r="AM91" s="12">
        <f>IF(OR(AL91="",AI91=""),"",IFERROR(AL91/AI91,0))</f>
        <v/>
      </c>
      <c r="AN91" s="13">
        <f>IF(AM91="","",IF(AM91&lt;0.65,"À revoir","Rentable"))</f>
        <v/>
      </c>
      <c r="AO91" s="2" t="n"/>
      <c r="AP91" s="2" t="n"/>
    </row>
    <row r="92">
      <c r="A92" s="2" t="n"/>
      <c r="B92" s="2" t="n"/>
      <c r="C92" s="2" t="n"/>
      <c r="D92" s="3" t="n"/>
      <c r="E92" s="4" t="n"/>
      <c r="F92" s="4" t="n"/>
      <c r="G92" s="2" t="n"/>
      <c r="H92" s="5" t="n"/>
      <c r="I92" s="6">
        <f>IF(G92="","",IFERROR(VLOOKUP(G92,'Tarifs ingrédients'!$A$2:$E$101,5,FALSE),0))</f>
        <v/>
      </c>
      <c r="J92" s="6">
        <f>IF(OR(G92="",H92=""),"",IFERROR(H92*I92/1000,0))</f>
        <v/>
      </c>
      <c r="K92" s="2" t="n"/>
      <c r="L92" s="5" t="n"/>
      <c r="M92" s="6">
        <f>IF(K92="","",IFERROR(VLOOKUP(K92,'Tarifs ingrédients'!$A$2:$E$101,5,FALSE),0))</f>
        <v/>
      </c>
      <c r="N92" s="6">
        <f>IF(OR(K92="",L92=""),"",IFERROR(L92*M92/1000,0))</f>
        <v/>
      </c>
      <c r="O92" s="2" t="n"/>
      <c r="P92" s="5" t="n"/>
      <c r="Q92" s="6">
        <f>IF(O92="","",IFERROR(VLOOKUP(O92,'Tarifs ingrédients'!$A$2:$E$101,5,FALSE),0))</f>
        <v/>
      </c>
      <c r="R92" s="6">
        <f>IF(OR(O92="",P92=""),"",IFERROR(P92*Q92/1000,0))</f>
        <v/>
      </c>
      <c r="S92" s="2" t="n"/>
      <c r="T92" s="5" t="n"/>
      <c r="U92" s="6">
        <f>IF(S92="","",IFERROR(VLOOKUP(S92,'Tarifs ingrédients'!$A$2:$E$101,5,FALSE),0))</f>
        <v/>
      </c>
      <c r="V92" s="6">
        <f>IF(OR(S92="",T92=""),"",IFERROR(T92*U92/1000,0))</f>
        <v/>
      </c>
      <c r="W92" s="2" t="n"/>
      <c r="X92" s="5" t="n"/>
      <c r="Y92" s="6">
        <f>IF(W92="","",IFERROR(VLOOKUP(W92,'Tarifs ingrédients'!$A$2:$E$101,5,FALSE),0))</f>
        <v/>
      </c>
      <c r="Z92" s="6">
        <f>IF(OR(W92="",X92=""),"",IFERROR(X92*Y92/1000,0))</f>
        <v/>
      </c>
      <c r="AA92" s="2" t="n"/>
      <c r="AB92" s="5" t="n"/>
      <c r="AC92" s="6">
        <f>IF(AA92="","",IFERROR(VLOOKUP(AA92,'Tarifs ingrédients'!$A$2:$E$101,5,FALSE),0))</f>
        <v/>
      </c>
      <c r="AD92" s="6">
        <f>IF(OR(AA92="",AB92=""),"",IFERROR(AB92*AC92/1000,0))</f>
        <v/>
      </c>
      <c r="AE92" s="6">
        <f>IF(COUNTA(G92,K92,O92,S92,W92,AA92)=0,"",SUM(J92,N92,R92,V92,Z92,AD92))</f>
        <v/>
      </c>
      <c r="AF92" s="6">
        <f>IF(OR(AE92="",E92=""),"",IFERROR(AE92/E92,0))</f>
        <v/>
      </c>
      <c r="AG92" s="7" t="n"/>
      <c r="AH92" s="6">
        <f>IF(AE92="","",AE92*(1+AG92))</f>
        <v/>
      </c>
      <c r="AI92" s="8" t="n"/>
      <c r="AJ92" s="7" t="n"/>
      <c r="AK92" s="6">
        <f>IF(OR(AI92="",AJ92=""),"",AI92*(1+AJ92))</f>
        <v/>
      </c>
      <c r="AL92" s="6">
        <f>IF(OR(AI92="",AH92=""),"",AI92-AH92)</f>
        <v/>
      </c>
      <c r="AM92" s="9">
        <f>IF(OR(AL92="",AI92=""),"",IFERROR(AL92/AI92,0))</f>
        <v/>
      </c>
      <c r="AN92" s="10">
        <f>IF(AM92="","",IF(AM92&lt;0.65,"À revoir","Rentable"))</f>
        <v/>
      </c>
      <c r="AO92" s="2" t="n"/>
      <c r="AP92" s="2" t="n"/>
    </row>
    <row r="93">
      <c r="A93" s="2" t="n"/>
      <c r="B93" s="2" t="n"/>
      <c r="C93" s="2" t="n"/>
      <c r="D93" s="3" t="n"/>
      <c r="E93" s="4" t="n"/>
      <c r="F93" s="4" t="n"/>
      <c r="G93" s="2" t="n"/>
      <c r="H93" s="5" t="n"/>
      <c r="I93" s="11">
        <f>IF(G93="","",IFERROR(VLOOKUP(G93,'Tarifs ingrédients'!$A$2:$E$101,5,FALSE),0))</f>
        <v/>
      </c>
      <c r="J93" s="11">
        <f>IF(OR(G93="",H93=""),"",IFERROR(H93*I93/1000,0))</f>
        <v/>
      </c>
      <c r="K93" s="2" t="n"/>
      <c r="L93" s="5" t="n"/>
      <c r="M93" s="11">
        <f>IF(K93="","",IFERROR(VLOOKUP(K93,'Tarifs ingrédients'!$A$2:$E$101,5,FALSE),0))</f>
        <v/>
      </c>
      <c r="N93" s="11">
        <f>IF(OR(K93="",L93=""),"",IFERROR(L93*M93/1000,0))</f>
        <v/>
      </c>
      <c r="O93" s="2" t="n"/>
      <c r="P93" s="5" t="n"/>
      <c r="Q93" s="11">
        <f>IF(O93="","",IFERROR(VLOOKUP(O93,'Tarifs ingrédients'!$A$2:$E$101,5,FALSE),0))</f>
        <v/>
      </c>
      <c r="R93" s="11">
        <f>IF(OR(O93="",P93=""),"",IFERROR(P93*Q93/1000,0))</f>
        <v/>
      </c>
      <c r="S93" s="2" t="n"/>
      <c r="T93" s="5" t="n"/>
      <c r="U93" s="11">
        <f>IF(S93="","",IFERROR(VLOOKUP(S93,'Tarifs ingrédients'!$A$2:$E$101,5,FALSE),0))</f>
        <v/>
      </c>
      <c r="V93" s="11">
        <f>IF(OR(S93="",T93=""),"",IFERROR(T93*U93/1000,0))</f>
        <v/>
      </c>
      <c r="W93" s="2" t="n"/>
      <c r="X93" s="5" t="n"/>
      <c r="Y93" s="11">
        <f>IF(W93="","",IFERROR(VLOOKUP(W93,'Tarifs ingrédients'!$A$2:$E$101,5,FALSE),0))</f>
        <v/>
      </c>
      <c r="Z93" s="11">
        <f>IF(OR(W93="",X93=""),"",IFERROR(X93*Y93/1000,0))</f>
        <v/>
      </c>
      <c r="AA93" s="2" t="n"/>
      <c r="AB93" s="5" t="n"/>
      <c r="AC93" s="11">
        <f>IF(AA93="","",IFERROR(VLOOKUP(AA93,'Tarifs ingrédients'!$A$2:$E$101,5,FALSE),0))</f>
        <v/>
      </c>
      <c r="AD93" s="11">
        <f>IF(OR(AA93="",AB93=""),"",IFERROR(AB93*AC93/1000,0))</f>
        <v/>
      </c>
      <c r="AE93" s="11">
        <f>IF(COUNTA(G93,K93,O93,S93,W93,AA93)=0,"",SUM(J93,N93,R93,V93,Z93,AD93))</f>
        <v/>
      </c>
      <c r="AF93" s="11">
        <f>IF(OR(AE93="",E93=""),"",IFERROR(AE93/E93,0))</f>
        <v/>
      </c>
      <c r="AG93" s="7" t="n"/>
      <c r="AH93" s="11">
        <f>IF(AE93="","",AE93*(1+AG93))</f>
        <v/>
      </c>
      <c r="AI93" s="8" t="n"/>
      <c r="AJ93" s="7" t="n"/>
      <c r="AK93" s="11">
        <f>IF(OR(AI93="",AJ93=""),"",AI93*(1+AJ93))</f>
        <v/>
      </c>
      <c r="AL93" s="11">
        <f>IF(OR(AI93="",AH93=""),"",AI93-AH93)</f>
        <v/>
      </c>
      <c r="AM93" s="12">
        <f>IF(OR(AL93="",AI93=""),"",IFERROR(AL93/AI93,0))</f>
        <v/>
      </c>
      <c r="AN93" s="13">
        <f>IF(AM93="","",IF(AM93&lt;0.65,"À revoir","Rentable"))</f>
        <v/>
      </c>
      <c r="AO93" s="2" t="n"/>
      <c r="AP93" s="2" t="n"/>
    </row>
    <row r="94">
      <c r="A94" s="2" t="n"/>
      <c r="B94" s="2" t="n"/>
      <c r="C94" s="2" t="n"/>
      <c r="D94" s="3" t="n"/>
      <c r="E94" s="4" t="n"/>
      <c r="F94" s="4" t="n"/>
      <c r="G94" s="2" t="n"/>
      <c r="H94" s="5" t="n"/>
      <c r="I94" s="6">
        <f>IF(G94="","",IFERROR(VLOOKUP(G94,'Tarifs ingrédients'!$A$2:$E$101,5,FALSE),0))</f>
        <v/>
      </c>
      <c r="J94" s="6">
        <f>IF(OR(G94="",H94=""),"",IFERROR(H94*I94/1000,0))</f>
        <v/>
      </c>
      <c r="K94" s="2" t="n"/>
      <c r="L94" s="5" t="n"/>
      <c r="M94" s="6">
        <f>IF(K94="","",IFERROR(VLOOKUP(K94,'Tarifs ingrédients'!$A$2:$E$101,5,FALSE),0))</f>
        <v/>
      </c>
      <c r="N94" s="6">
        <f>IF(OR(K94="",L94=""),"",IFERROR(L94*M94/1000,0))</f>
        <v/>
      </c>
      <c r="O94" s="2" t="n"/>
      <c r="P94" s="5" t="n"/>
      <c r="Q94" s="6">
        <f>IF(O94="","",IFERROR(VLOOKUP(O94,'Tarifs ingrédients'!$A$2:$E$101,5,FALSE),0))</f>
        <v/>
      </c>
      <c r="R94" s="6">
        <f>IF(OR(O94="",P94=""),"",IFERROR(P94*Q94/1000,0))</f>
        <v/>
      </c>
      <c r="S94" s="2" t="n"/>
      <c r="T94" s="5" t="n"/>
      <c r="U94" s="6">
        <f>IF(S94="","",IFERROR(VLOOKUP(S94,'Tarifs ingrédients'!$A$2:$E$101,5,FALSE),0))</f>
        <v/>
      </c>
      <c r="V94" s="6">
        <f>IF(OR(S94="",T94=""),"",IFERROR(T94*U94/1000,0))</f>
        <v/>
      </c>
      <c r="W94" s="2" t="n"/>
      <c r="X94" s="5" t="n"/>
      <c r="Y94" s="6">
        <f>IF(W94="","",IFERROR(VLOOKUP(W94,'Tarifs ingrédients'!$A$2:$E$101,5,FALSE),0))</f>
        <v/>
      </c>
      <c r="Z94" s="6">
        <f>IF(OR(W94="",X94=""),"",IFERROR(X94*Y94/1000,0))</f>
        <v/>
      </c>
      <c r="AA94" s="2" t="n"/>
      <c r="AB94" s="5" t="n"/>
      <c r="AC94" s="6">
        <f>IF(AA94="","",IFERROR(VLOOKUP(AA94,'Tarifs ingrédients'!$A$2:$E$101,5,FALSE),0))</f>
        <v/>
      </c>
      <c r="AD94" s="6">
        <f>IF(OR(AA94="",AB94=""),"",IFERROR(AB94*AC94/1000,0))</f>
        <v/>
      </c>
      <c r="AE94" s="6">
        <f>IF(COUNTA(G94,K94,O94,S94,W94,AA94)=0,"",SUM(J94,N94,R94,V94,Z94,AD94))</f>
        <v/>
      </c>
      <c r="AF94" s="6">
        <f>IF(OR(AE94="",E94=""),"",IFERROR(AE94/E94,0))</f>
        <v/>
      </c>
      <c r="AG94" s="7" t="n"/>
      <c r="AH94" s="6">
        <f>IF(AE94="","",AE94*(1+AG94))</f>
        <v/>
      </c>
      <c r="AI94" s="8" t="n"/>
      <c r="AJ94" s="7" t="n"/>
      <c r="AK94" s="6">
        <f>IF(OR(AI94="",AJ94=""),"",AI94*(1+AJ94))</f>
        <v/>
      </c>
      <c r="AL94" s="6">
        <f>IF(OR(AI94="",AH94=""),"",AI94-AH94)</f>
        <v/>
      </c>
      <c r="AM94" s="9">
        <f>IF(OR(AL94="",AI94=""),"",IFERROR(AL94/AI94,0))</f>
        <v/>
      </c>
      <c r="AN94" s="10">
        <f>IF(AM94="","",IF(AM94&lt;0.65,"À revoir","Rentable"))</f>
        <v/>
      </c>
      <c r="AO94" s="2" t="n"/>
      <c r="AP94" s="2" t="n"/>
    </row>
    <row r="95">
      <c r="A95" s="2" t="n"/>
      <c r="B95" s="2" t="n"/>
      <c r="C95" s="2" t="n"/>
      <c r="D95" s="3" t="n"/>
      <c r="E95" s="4" t="n"/>
      <c r="F95" s="4" t="n"/>
      <c r="G95" s="2" t="n"/>
      <c r="H95" s="5" t="n"/>
      <c r="I95" s="11">
        <f>IF(G95="","",IFERROR(VLOOKUP(G95,'Tarifs ingrédients'!$A$2:$E$101,5,FALSE),0))</f>
        <v/>
      </c>
      <c r="J95" s="11">
        <f>IF(OR(G95="",H95=""),"",IFERROR(H95*I95/1000,0))</f>
        <v/>
      </c>
      <c r="K95" s="2" t="n"/>
      <c r="L95" s="5" t="n"/>
      <c r="M95" s="11">
        <f>IF(K95="","",IFERROR(VLOOKUP(K95,'Tarifs ingrédients'!$A$2:$E$101,5,FALSE),0))</f>
        <v/>
      </c>
      <c r="N95" s="11">
        <f>IF(OR(K95="",L95=""),"",IFERROR(L95*M95/1000,0))</f>
        <v/>
      </c>
      <c r="O95" s="2" t="n"/>
      <c r="P95" s="5" t="n"/>
      <c r="Q95" s="11">
        <f>IF(O95="","",IFERROR(VLOOKUP(O95,'Tarifs ingrédients'!$A$2:$E$101,5,FALSE),0))</f>
        <v/>
      </c>
      <c r="R95" s="11">
        <f>IF(OR(O95="",P95=""),"",IFERROR(P95*Q95/1000,0))</f>
        <v/>
      </c>
      <c r="S95" s="2" t="n"/>
      <c r="T95" s="5" t="n"/>
      <c r="U95" s="11">
        <f>IF(S95="","",IFERROR(VLOOKUP(S95,'Tarifs ingrédients'!$A$2:$E$101,5,FALSE),0))</f>
        <v/>
      </c>
      <c r="V95" s="11">
        <f>IF(OR(S95="",T95=""),"",IFERROR(T95*U95/1000,0))</f>
        <v/>
      </c>
      <c r="W95" s="2" t="n"/>
      <c r="X95" s="5" t="n"/>
      <c r="Y95" s="11">
        <f>IF(W95="","",IFERROR(VLOOKUP(W95,'Tarifs ingrédients'!$A$2:$E$101,5,FALSE),0))</f>
        <v/>
      </c>
      <c r="Z95" s="11">
        <f>IF(OR(W95="",X95=""),"",IFERROR(X95*Y95/1000,0))</f>
        <v/>
      </c>
      <c r="AA95" s="2" t="n"/>
      <c r="AB95" s="5" t="n"/>
      <c r="AC95" s="11">
        <f>IF(AA95="","",IFERROR(VLOOKUP(AA95,'Tarifs ingrédients'!$A$2:$E$101,5,FALSE),0))</f>
        <v/>
      </c>
      <c r="AD95" s="11">
        <f>IF(OR(AA95="",AB95=""),"",IFERROR(AB95*AC95/1000,0))</f>
        <v/>
      </c>
      <c r="AE95" s="11">
        <f>IF(COUNTA(G95,K95,O95,S95,W95,AA95)=0,"",SUM(J95,N95,R95,V95,Z95,AD95))</f>
        <v/>
      </c>
      <c r="AF95" s="11">
        <f>IF(OR(AE95="",E95=""),"",IFERROR(AE95/E95,0))</f>
        <v/>
      </c>
      <c r="AG95" s="7" t="n"/>
      <c r="AH95" s="11">
        <f>IF(AE95="","",AE95*(1+AG95))</f>
        <v/>
      </c>
      <c r="AI95" s="8" t="n"/>
      <c r="AJ95" s="7" t="n"/>
      <c r="AK95" s="11">
        <f>IF(OR(AI95="",AJ95=""),"",AI95*(1+AJ95))</f>
        <v/>
      </c>
      <c r="AL95" s="11">
        <f>IF(OR(AI95="",AH95=""),"",AI95-AH95)</f>
        <v/>
      </c>
      <c r="AM95" s="12">
        <f>IF(OR(AL95="",AI95=""),"",IFERROR(AL95/AI95,0))</f>
        <v/>
      </c>
      <c r="AN95" s="13">
        <f>IF(AM95="","",IF(AM95&lt;0.65,"À revoir","Rentable"))</f>
        <v/>
      </c>
      <c r="AO95" s="2" t="n"/>
      <c r="AP95" s="2" t="n"/>
    </row>
    <row r="96">
      <c r="A96" s="2" t="n"/>
      <c r="B96" s="2" t="n"/>
      <c r="C96" s="2" t="n"/>
      <c r="D96" s="3" t="n"/>
      <c r="E96" s="4" t="n"/>
      <c r="F96" s="4" t="n"/>
      <c r="G96" s="2" t="n"/>
      <c r="H96" s="5" t="n"/>
      <c r="I96" s="6">
        <f>IF(G96="","",IFERROR(VLOOKUP(G96,'Tarifs ingrédients'!$A$2:$E$101,5,FALSE),0))</f>
        <v/>
      </c>
      <c r="J96" s="6">
        <f>IF(OR(G96="",H96=""),"",IFERROR(H96*I96/1000,0))</f>
        <v/>
      </c>
      <c r="K96" s="2" t="n"/>
      <c r="L96" s="5" t="n"/>
      <c r="M96" s="6">
        <f>IF(K96="","",IFERROR(VLOOKUP(K96,'Tarifs ingrédients'!$A$2:$E$101,5,FALSE),0))</f>
        <v/>
      </c>
      <c r="N96" s="6">
        <f>IF(OR(K96="",L96=""),"",IFERROR(L96*M96/1000,0))</f>
        <v/>
      </c>
      <c r="O96" s="2" t="n"/>
      <c r="P96" s="5" t="n"/>
      <c r="Q96" s="6">
        <f>IF(O96="","",IFERROR(VLOOKUP(O96,'Tarifs ingrédients'!$A$2:$E$101,5,FALSE),0))</f>
        <v/>
      </c>
      <c r="R96" s="6">
        <f>IF(OR(O96="",P96=""),"",IFERROR(P96*Q96/1000,0))</f>
        <v/>
      </c>
      <c r="S96" s="2" t="n"/>
      <c r="T96" s="5" t="n"/>
      <c r="U96" s="6">
        <f>IF(S96="","",IFERROR(VLOOKUP(S96,'Tarifs ingrédients'!$A$2:$E$101,5,FALSE),0))</f>
        <v/>
      </c>
      <c r="V96" s="6">
        <f>IF(OR(S96="",T96=""),"",IFERROR(T96*U96/1000,0))</f>
        <v/>
      </c>
      <c r="W96" s="2" t="n"/>
      <c r="X96" s="5" t="n"/>
      <c r="Y96" s="6">
        <f>IF(W96="","",IFERROR(VLOOKUP(W96,'Tarifs ingrédients'!$A$2:$E$101,5,FALSE),0))</f>
        <v/>
      </c>
      <c r="Z96" s="6">
        <f>IF(OR(W96="",X96=""),"",IFERROR(X96*Y96/1000,0))</f>
        <v/>
      </c>
      <c r="AA96" s="2" t="n"/>
      <c r="AB96" s="5" t="n"/>
      <c r="AC96" s="6">
        <f>IF(AA96="","",IFERROR(VLOOKUP(AA96,'Tarifs ingrédients'!$A$2:$E$101,5,FALSE),0))</f>
        <v/>
      </c>
      <c r="AD96" s="6">
        <f>IF(OR(AA96="",AB96=""),"",IFERROR(AB96*AC96/1000,0))</f>
        <v/>
      </c>
      <c r="AE96" s="6">
        <f>IF(COUNTA(G96,K96,O96,S96,W96,AA96)=0,"",SUM(J96,N96,R96,V96,Z96,AD96))</f>
        <v/>
      </c>
      <c r="AF96" s="6">
        <f>IF(OR(AE96="",E96=""),"",IFERROR(AE96/E96,0))</f>
        <v/>
      </c>
      <c r="AG96" s="7" t="n"/>
      <c r="AH96" s="6">
        <f>IF(AE96="","",AE96*(1+AG96))</f>
        <v/>
      </c>
      <c r="AI96" s="8" t="n"/>
      <c r="AJ96" s="7" t="n"/>
      <c r="AK96" s="6">
        <f>IF(OR(AI96="",AJ96=""),"",AI96*(1+AJ96))</f>
        <v/>
      </c>
      <c r="AL96" s="6">
        <f>IF(OR(AI96="",AH96=""),"",AI96-AH96)</f>
        <v/>
      </c>
      <c r="AM96" s="9">
        <f>IF(OR(AL96="",AI96=""),"",IFERROR(AL96/AI96,0))</f>
        <v/>
      </c>
      <c r="AN96" s="10">
        <f>IF(AM96="","",IF(AM96&lt;0.65,"À revoir","Rentable"))</f>
        <v/>
      </c>
      <c r="AO96" s="2" t="n"/>
      <c r="AP96" s="2" t="n"/>
    </row>
    <row r="97">
      <c r="A97" s="2" t="n"/>
      <c r="B97" s="2" t="n"/>
      <c r="C97" s="2" t="n"/>
      <c r="D97" s="3" t="n"/>
      <c r="E97" s="4" t="n"/>
      <c r="F97" s="4" t="n"/>
      <c r="G97" s="2" t="n"/>
      <c r="H97" s="5" t="n"/>
      <c r="I97" s="11">
        <f>IF(G97="","",IFERROR(VLOOKUP(G97,'Tarifs ingrédients'!$A$2:$E$101,5,FALSE),0))</f>
        <v/>
      </c>
      <c r="J97" s="11">
        <f>IF(OR(G97="",H97=""),"",IFERROR(H97*I97/1000,0))</f>
        <v/>
      </c>
      <c r="K97" s="2" t="n"/>
      <c r="L97" s="5" t="n"/>
      <c r="M97" s="11">
        <f>IF(K97="","",IFERROR(VLOOKUP(K97,'Tarifs ingrédients'!$A$2:$E$101,5,FALSE),0))</f>
        <v/>
      </c>
      <c r="N97" s="11">
        <f>IF(OR(K97="",L97=""),"",IFERROR(L97*M97/1000,0))</f>
        <v/>
      </c>
      <c r="O97" s="2" t="n"/>
      <c r="P97" s="5" t="n"/>
      <c r="Q97" s="11">
        <f>IF(O97="","",IFERROR(VLOOKUP(O97,'Tarifs ingrédients'!$A$2:$E$101,5,FALSE),0))</f>
        <v/>
      </c>
      <c r="R97" s="11">
        <f>IF(OR(O97="",P97=""),"",IFERROR(P97*Q97/1000,0))</f>
        <v/>
      </c>
      <c r="S97" s="2" t="n"/>
      <c r="T97" s="5" t="n"/>
      <c r="U97" s="11">
        <f>IF(S97="","",IFERROR(VLOOKUP(S97,'Tarifs ingrédients'!$A$2:$E$101,5,FALSE),0))</f>
        <v/>
      </c>
      <c r="V97" s="11">
        <f>IF(OR(S97="",T97=""),"",IFERROR(T97*U97/1000,0))</f>
        <v/>
      </c>
      <c r="W97" s="2" t="n"/>
      <c r="X97" s="5" t="n"/>
      <c r="Y97" s="11">
        <f>IF(W97="","",IFERROR(VLOOKUP(W97,'Tarifs ingrédients'!$A$2:$E$101,5,FALSE),0))</f>
        <v/>
      </c>
      <c r="Z97" s="11">
        <f>IF(OR(W97="",X97=""),"",IFERROR(X97*Y97/1000,0))</f>
        <v/>
      </c>
      <c r="AA97" s="2" t="n"/>
      <c r="AB97" s="5" t="n"/>
      <c r="AC97" s="11">
        <f>IF(AA97="","",IFERROR(VLOOKUP(AA97,'Tarifs ingrédients'!$A$2:$E$101,5,FALSE),0))</f>
        <v/>
      </c>
      <c r="AD97" s="11">
        <f>IF(OR(AA97="",AB97=""),"",IFERROR(AB97*AC97/1000,0))</f>
        <v/>
      </c>
      <c r="AE97" s="11">
        <f>IF(COUNTA(G97,K97,O97,S97,W97,AA97)=0,"",SUM(J97,N97,R97,V97,Z97,AD97))</f>
        <v/>
      </c>
      <c r="AF97" s="11">
        <f>IF(OR(AE97="",E97=""),"",IFERROR(AE97/E97,0))</f>
        <v/>
      </c>
      <c r="AG97" s="7" t="n"/>
      <c r="AH97" s="11">
        <f>IF(AE97="","",AE97*(1+AG97))</f>
        <v/>
      </c>
      <c r="AI97" s="8" t="n"/>
      <c r="AJ97" s="7" t="n"/>
      <c r="AK97" s="11">
        <f>IF(OR(AI97="",AJ97=""),"",AI97*(1+AJ97))</f>
        <v/>
      </c>
      <c r="AL97" s="11">
        <f>IF(OR(AI97="",AH97=""),"",AI97-AH97)</f>
        <v/>
      </c>
      <c r="AM97" s="12">
        <f>IF(OR(AL97="",AI97=""),"",IFERROR(AL97/AI97,0))</f>
        <v/>
      </c>
      <c r="AN97" s="13">
        <f>IF(AM97="","",IF(AM97&lt;0.65,"À revoir","Rentable"))</f>
        <v/>
      </c>
      <c r="AO97" s="2" t="n"/>
      <c r="AP97" s="2" t="n"/>
    </row>
    <row r="98">
      <c r="A98" s="2" t="n"/>
      <c r="B98" s="2" t="n"/>
      <c r="C98" s="2" t="n"/>
      <c r="D98" s="3" t="n"/>
      <c r="E98" s="4" t="n"/>
      <c r="F98" s="4" t="n"/>
      <c r="G98" s="2" t="n"/>
      <c r="H98" s="5" t="n"/>
      <c r="I98" s="6">
        <f>IF(G98="","",IFERROR(VLOOKUP(G98,'Tarifs ingrédients'!$A$2:$E$101,5,FALSE),0))</f>
        <v/>
      </c>
      <c r="J98" s="6">
        <f>IF(OR(G98="",H98=""),"",IFERROR(H98*I98/1000,0))</f>
        <v/>
      </c>
      <c r="K98" s="2" t="n"/>
      <c r="L98" s="5" t="n"/>
      <c r="M98" s="6">
        <f>IF(K98="","",IFERROR(VLOOKUP(K98,'Tarifs ingrédients'!$A$2:$E$101,5,FALSE),0))</f>
        <v/>
      </c>
      <c r="N98" s="6">
        <f>IF(OR(K98="",L98=""),"",IFERROR(L98*M98/1000,0))</f>
        <v/>
      </c>
      <c r="O98" s="2" t="n"/>
      <c r="P98" s="5" t="n"/>
      <c r="Q98" s="6">
        <f>IF(O98="","",IFERROR(VLOOKUP(O98,'Tarifs ingrédients'!$A$2:$E$101,5,FALSE),0))</f>
        <v/>
      </c>
      <c r="R98" s="6">
        <f>IF(OR(O98="",P98=""),"",IFERROR(P98*Q98/1000,0))</f>
        <v/>
      </c>
      <c r="S98" s="2" t="n"/>
      <c r="T98" s="5" t="n"/>
      <c r="U98" s="6">
        <f>IF(S98="","",IFERROR(VLOOKUP(S98,'Tarifs ingrédients'!$A$2:$E$101,5,FALSE),0))</f>
        <v/>
      </c>
      <c r="V98" s="6">
        <f>IF(OR(S98="",T98=""),"",IFERROR(T98*U98/1000,0))</f>
        <v/>
      </c>
      <c r="W98" s="2" t="n"/>
      <c r="X98" s="5" t="n"/>
      <c r="Y98" s="6">
        <f>IF(W98="","",IFERROR(VLOOKUP(W98,'Tarifs ingrédients'!$A$2:$E$101,5,FALSE),0))</f>
        <v/>
      </c>
      <c r="Z98" s="6">
        <f>IF(OR(W98="",X98=""),"",IFERROR(X98*Y98/1000,0))</f>
        <v/>
      </c>
      <c r="AA98" s="2" t="n"/>
      <c r="AB98" s="5" t="n"/>
      <c r="AC98" s="6">
        <f>IF(AA98="","",IFERROR(VLOOKUP(AA98,'Tarifs ingrédients'!$A$2:$E$101,5,FALSE),0))</f>
        <v/>
      </c>
      <c r="AD98" s="6">
        <f>IF(OR(AA98="",AB98=""),"",IFERROR(AB98*AC98/1000,0))</f>
        <v/>
      </c>
      <c r="AE98" s="6">
        <f>IF(COUNTA(G98,K98,O98,S98,W98,AA98)=0,"",SUM(J98,N98,R98,V98,Z98,AD98))</f>
        <v/>
      </c>
      <c r="AF98" s="6">
        <f>IF(OR(AE98="",E98=""),"",IFERROR(AE98/E98,0))</f>
        <v/>
      </c>
      <c r="AG98" s="7" t="n"/>
      <c r="AH98" s="6">
        <f>IF(AE98="","",AE98*(1+AG98))</f>
        <v/>
      </c>
      <c r="AI98" s="8" t="n"/>
      <c r="AJ98" s="7" t="n"/>
      <c r="AK98" s="6">
        <f>IF(OR(AI98="",AJ98=""),"",AI98*(1+AJ98))</f>
        <v/>
      </c>
      <c r="AL98" s="6">
        <f>IF(OR(AI98="",AH98=""),"",AI98-AH98)</f>
        <v/>
      </c>
      <c r="AM98" s="9">
        <f>IF(OR(AL98="",AI98=""),"",IFERROR(AL98/AI98,0))</f>
        <v/>
      </c>
      <c r="AN98" s="10">
        <f>IF(AM98="","",IF(AM98&lt;0.65,"À revoir","Rentable"))</f>
        <v/>
      </c>
      <c r="AO98" s="2" t="n"/>
      <c r="AP98" s="2" t="n"/>
    </row>
    <row r="99">
      <c r="A99" s="2" t="n"/>
      <c r="B99" s="2" t="n"/>
      <c r="C99" s="2" t="n"/>
      <c r="D99" s="3" t="n"/>
      <c r="E99" s="4" t="n"/>
      <c r="F99" s="4" t="n"/>
      <c r="G99" s="2" t="n"/>
      <c r="H99" s="5" t="n"/>
      <c r="I99" s="11">
        <f>IF(G99="","",IFERROR(VLOOKUP(G99,'Tarifs ingrédients'!$A$2:$E$101,5,FALSE),0))</f>
        <v/>
      </c>
      <c r="J99" s="11">
        <f>IF(OR(G99="",H99=""),"",IFERROR(H99*I99/1000,0))</f>
        <v/>
      </c>
      <c r="K99" s="2" t="n"/>
      <c r="L99" s="5" t="n"/>
      <c r="M99" s="11">
        <f>IF(K99="","",IFERROR(VLOOKUP(K99,'Tarifs ingrédients'!$A$2:$E$101,5,FALSE),0))</f>
        <v/>
      </c>
      <c r="N99" s="11">
        <f>IF(OR(K99="",L99=""),"",IFERROR(L99*M99/1000,0))</f>
        <v/>
      </c>
      <c r="O99" s="2" t="n"/>
      <c r="P99" s="5" t="n"/>
      <c r="Q99" s="11">
        <f>IF(O99="","",IFERROR(VLOOKUP(O99,'Tarifs ingrédients'!$A$2:$E$101,5,FALSE),0))</f>
        <v/>
      </c>
      <c r="R99" s="11">
        <f>IF(OR(O99="",P99=""),"",IFERROR(P99*Q99/1000,0))</f>
        <v/>
      </c>
      <c r="S99" s="2" t="n"/>
      <c r="T99" s="5" t="n"/>
      <c r="U99" s="11">
        <f>IF(S99="","",IFERROR(VLOOKUP(S99,'Tarifs ingrédients'!$A$2:$E$101,5,FALSE),0))</f>
        <v/>
      </c>
      <c r="V99" s="11">
        <f>IF(OR(S99="",T99=""),"",IFERROR(T99*U99/1000,0))</f>
        <v/>
      </c>
      <c r="W99" s="2" t="n"/>
      <c r="X99" s="5" t="n"/>
      <c r="Y99" s="11">
        <f>IF(W99="","",IFERROR(VLOOKUP(W99,'Tarifs ingrédients'!$A$2:$E$101,5,FALSE),0))</f>
        <v/>
      </c>
      <c r="Z99" s="11">
        <f>IF(OR(W99="",X99=""),"",IFERROR(X99*Y99/1000,0))</f>
        <v/>
      </c>
      <c r="AA99" s="2" t="n"/>
      <c r="AB99" s="5" t="n"/>
      <c r="AC99" s="11">
        <f>IF(AA99="","",IFERROR(VLOOKUP(AA99,'Tarifs ingrédients'!$A$2:$E$101,5,FALSE),0))</f>
        <v/>
      </c>
      <c r="AD99" s="11">
        <f>IF(OR(AA99="",AB99=""),"",IFERROR(AB99*AC99/1000,0))</f>
        <v/>
      </c>
      <c r="AE99" s="11">
        <f>IF(COUNTA(G99,K99,O99,S99,W99,AA99)=0,"",SUM(J99,N99,R99,V99,Z99,AD99))</f>
        <v/>
      </c>
      <c r="AF99" s="11">
        <f>IF(OR(AE99="",E99=""),"",IFERROR(AE99/E99,0))</f>
        <v/>
      </c>
      <c r="AG99" s="7" t="n"/>
      <c r="AH99" s="11">
        <f>IF(AE99="","",AE99*(1+AG99))</f>
        <v/>
      </c>
      <c r="AI99" s="8" t="n"/>
      <c r="AJ99" s="7" t="n"/>
      <c r="AK99" s="11">
        <f>IF(OR(AI99="",AJ99=""),"",AI99*(1+AJ99))</f>
        <v/>
      </c>
      <c r="AL99" s="11">
        <f>IF(OR(AI99="",AH99=""),"",AI99-AH99)</f>
        <v/>
      </c>
      <c r="AM99" s="12">
        <f>IF(OR(AL99="",AI99=""),"",IFERROR(AL99/AI99,0))</f>
        <v/>
      </c>
      <c r="AN99" s="13">
        <f>IF(AM99="","",IF(AM99&lt;0.65,"À revoir","Rentable"))</f>
        <v/>
      </c>
      <c r="AO99" s="2" t="n"/>
      <c r="AP99" s="2" t="n"/>
    </row>
    <row r="100">
      <c r="A100" s="2" t="n"/>
      <c r="B100" s="2" t="n"/>
      <c r="C100" s="2" t="n"/>
      <c r="D100" s="3" t="n"/>
      <c r="E100" s="4" t="n"/>
      <c r="F100" s="4" t="n"/>
      <c r="G100" s="2" t="n"/>
      <c r="H100" s="5" t="n"/>
      <c r="I100" s="6">
        <f>IF(G100="","",IFERROR(VLOOKUP(G100,'Tarifs ingrédients'!$A$2:$E$101,5,FALSE),0))</f>
        <v/>
      </c>
      <c r="J100" s="6">
        <f>IF(OR(G100="",H100=""),"",IFERROR(H100*I100/1000,0))</f>
        <v/>
      </c>
      <c r="K100" s="2" t="n"/>
      <c r="L100" s="5" t="n"/>
      <c r="M100" s="6">
        <f>IF(K100="","",IFERROR(VLOOKUP(K100,'Tarifs ingrédients'!$A$2:$E$101,5,FALSE),0))</f>
        <v/>
      </c>
      <c r="N100" s="6">
        <f>IF(OR(K100="",L100=""),"",IFERROR(L100*M100/1000,0))</f>
        <v/>
      </c>
      <c r="O100" s="2" t="n"/>
      <c r="P100" s="5" t="n"/>
      <c r="Q100" s="6">
        <f>IF(O100="","",IFERROR(VLOOKUP(O100,'Tarifs ingrédients'!$A$2:$E$101,5,FALSE),0))</f>
        <v/>
      </c>
      <c r="R100" s="6">
        <f>IF(OR(O100="",P100=""),"",IFERROR(P100*Q100/1000,0))</f>
        <v/>
      </c>
      <c r="S100" s="2" t="n"/>
      <c r="T100" s="5" t="n"/>
      <c r="U100" s="6">
        <f>IF(S100="","",IFERROR(VLOOKUP(S100,'Tarifs ingrédients'!$A$2:$E$101,5,FALSE),0))</f>
        <v/>
      </c>
      <c r="V100" s="6">
        <f>IF(OR(S100="",T100=""),"",IFERROR(T100*U100/1000,0))</f>
        <v/>
      </c>
      <c r="W100" s="2" t="n"/>
      <c r="X100" s="5" t="n"/>
      <c r="Y100" s="6">
        <f>IF(W100="","",IFERROR(VLOOKUP(W100,'Tarifs ingrédients'!$A$2:$E$101,5,FALSE),0))</f>
        <v/>
      </c>
      <c r="Z100" s="6">
        <f>IF(OR(W100="",X100=""),"",IFERROR(X100*Y100/1000,0))</f>
        <v/>
      </c>
      <c r="AA100" s="2" t="n"/>
      <c r="AB100" s="5" t="n"/>
      <c r="AC100" s="6">
        <f>IF(AA100="","",IFERROR(VLOOKUP(AA100,'Tarifs ingrédients'!$A$2:$E$101,5,FALSE),0))</f>
        <v/>
      </c>
      <c r="AD100" s="6">
        <f>IF(OR(AA100="",AB100=""),"",IFERROR(AB100*AC100/1000,0))</f>
        <v/>
      </c>
      <c r="AE100" s="6">
        <f>IF(COUNTA(G100,K100,O100,S100,W100,AA100)=0,"",SUM(J100,N100,R100,V100,Z100,AD100))</f>
        <v/>
      </c>
      <c r="AF100" s="6">
        <f>IF(OR(AE100="",E100=""),"",IFERROR(AE100/E100,0))</f>
        <v/>
      </c>
      <c r="AG100" s="7" t="n"/>
      <c r="AH100" s="6">
        <f>IF(AE100="","",AE100*(1+AG100))</f>
        <v/>
      </c>
      <c r="AI100" s="8" t="n"/>
      <c r="AJ100" s="7" t="n"/>
      <c r="AK100" s="6">
        <f>IF(OR(AI100="",AJ100=""),"",AI100*(1+AJ100))</f>
        <v/>
      </c>
      <c r="AL100" s="6">
        <f>IF(OR(AI100="",AH100=""),"",AI100-AH100)</f>
        <v/>
      </c>
      <c r="AM100" s="9">
        <f>IF(OR(AL100="",AI100=""),"",IFERROR(AL100/AI100,0))</f>
        <v/>
      </c>
      <c r="AN100" s="10">
        <f>IF(AM100="","",IF(AM100&lt;0.65,"À revoir","Rentable"))</f>
        <v/>
      </c>
      <c r="AO100" s="2" t="n"/>
      <c r="AP100" s="2" t="n"/>
    </row>
    <row r="101">
      <c r="A101" s="2" t="n"/>
      <c r="B101" s="2" t="n"/>
      <c r="C101" s="2" t="n"/>
      <c r="D101" s="3" t="n"/>
      <c r="E101" s="4" t="n"/>
      <c r="F101" s="4" t="n"/>
      <c r="G101" s="2" t="n"/>
      <c r="H101" s="5" t="n"/>
      <c r="I101" s="11">
        <f>IF(G101="","",IFERROR(VLOOKUP(G101,'Tarifs ingrédients'!$A$2:$E$101,5,FALSE),0))</f>
        <v/>
      </c>
      <c r="J101" s="11">
        <f>IF(OR(G101="",H101=""),"",IFERROR(H101*I101/1000,0))</f>
        <v/>
      </c>
      <c r="K101" s="2" t="n"/>
      <c r="L101" s="5" t="n"/>
      <c r="M101" s="11">
        <f>IF(K101="","",IFERROR(VLOOKUP(K101,'Tarifs ingrédients'!$A$2:$E$101,5,FALSE),0))</f>
        <v/>
      </c>
      <c r="N101" s="11">
        <f>IF(OR(K101="",L101=""),"",IFERROR(L101*M101/1000,0))</f>
        <v/>
      </c>
      <c r="O101" s="2" t="n"/>
      <c r="P101" s="5" t="n"/>
      <c r="Q101" s="11">
        <f>IF(O101="","",IFERROR(VLOOKUP(O101,'Tarifs ingrédients'!$A$2:$E$101,5,FALSE),0))</f>
        <v/>
      </c>
      <c r="R101" s="11">
        <f>IF(OR(O101="",P101=""),"",IFERROR(P101*Q101/1000,0))</f>
        <v/>
      </c>
      <c r="S101" s="2" t="n"/>
      <c r="T101" s="5" t="n"/>
      <c r="U101" s="11">
        <f>IF(S101="","",IFERROR(VLOOKUP(S101,'Tarifs ingrédients'!$A$2:$E$101,5,FALSE),0))</f>
        <v/>
      </c>
      <c r="V101" s="11">
        <f>IF(OR(S101="",T101=""),"",IFERROR(T101*U101/1000,0))</f>
        <v/>
      </c>
      <c r="W101" s="2" t="n"/>
      <c r="X101" s="5" t="n"/>
      <c r="Y101" s="11">
        <f>IF(W101="","",IFERROR(VLOOKUP(W101,'Tarifs ingrédients'!$A$2:$E$101,5,FALSE),0))</f>
        <v/>
      </c>
      <c r="Z101" s="11">
        <f>IF(OR(W101="",X101=""),"",IFERROR(X101*Y101/1000,0))</f>
        <v/>
      </c>
      <c r="AA101" s="2" t="n"/>
      <c r="AB101" s="5" t="n"/>
      <c r="AC101" s="11">
        <f>IF(AA101="","",IFERROR(VLOOKUP(AA101,'Tarifs ingrédients'!$A$2:$E$101,5,FALSE),0))</f>
        <v/>
      </c>
      <c r="AD101" s="11">
        <f>IF(OR(AA101="",AB101=""),"",IFERROR(AB101*AC101/1000,0))</f>
        <v/>
      </c>
      <c r="AE101" s="11">
        <f>IF(COUNTA(G101,K101,O101,S101,W101,AA101)=0,"",SUM(J101,N101,R101,V101,Z101,AD101))</f>
        <v/>
      </c>
      <c r="AF101" s="11">
        <f>IF(OR(AE101="",E101=""),"",IFERROR(AE101/E101,0))</f>
        <v/>
      </c>
      <c r="AG101" s="7" t="n"/>
      <c r="AH101" s="11">
        <f>IF(AE101="","",AE101*(1+AG101))</f>
        <v/>
      </c>
      <c r="AI101" s="8" t="n"/>
      <c r="AJ101" s="7" t="n"/>
      <c r="AK101" s="11">
        <f>IF(OR(AI101="",AJ101=""),"",AI101*(1+AJ101))</f>
        <v/>
      </c>
      <c r="AL101" s="11">
        <f>IF(OR(AI101="",AH101=""),"",AI101-AH101)</f>
        <v/>
      </c>
      <c r="AM101" s="12">
        <f>IF(OR(AL101="",AI101=""),"",IFERROR(AL101/AI101,0))</f>
        <v/>
      </c>
      <c r="AN101" s="13">
        <f>IF(AM101="","",IF(AM101&lt;0.65,"À revoir","Rentable"))</f>
        <v/>
      </c>
      <c r="AO101" s="2" t="n"/>
      <c r="AP101" s="2" t="n"/>
    </row>
  </sheetData>
  <autoFilter ref="A1:AP101"/>
  <conditionalFormatting sqref="AN2:AN101">
    <cfRule type="expression" priority="1" dxfId="0">
      <formula>$AN2="Rentable"</formula>
    </cfRule>
    <cfRule type="expression" priority="2" dxfId="1">
      <formula>$AN2="À revoir"</formula>
    </cfRule>
  </conditionalFormatting>
  <dataValidations count="6">
    <dataValidation sqref="C2:C101" showErrorMessage="1" showInputMessage="1" allowBlank="1" type="list">
      <formula1>"Entremets,Tarte,Viennoiserie,Biscuit,Dessert individuel"</formula1>
    </dataValidation>
    <dataValidation sqref="G2:G101 K2:K101 O2:O101 S2:S101 W2:W101 AA2:AA101" showErrorMessage="1" showInputMessage="1" allowBlank="1" type="list">
      <formula1>'Tarifs ingrédients'!$A$2:$A$101</formula1>
    </dataValidation>
    <dataValidation sqref="H2:H101 L2:L101 P2:P101 T2:T101 X2:X101 AB2:AB101" showErrorMessage="1" showInputMessage="1" allowBlank="1" type="decimal" operator="greaterThanOrEqual">
      <formula1>0</formula1>
    </dataValidation>
    <dataValidation sqref="AG2:AG101" showErrorMessage="1" showInputMessage="1" allowBlank="1" type="decimal" operator="between">
      <formula1>0</formula1>
      <formula2>1</formula2>
    </dataValidation>
    <dataValidation sqref="AI2:AI101" showErrorMessage="1" showInputMessage="1" allowBlank="1" type="decimal" operator="greaterThanOrEqual">
      <formula1>0</formula1>
    </dataValidation>
    <dataValidation sqref="AJ2:AJ101" showErrorMessage="1" showInputMessage="1" allowBlank="1" type="decimal" operator="between">
      <formula1>0</formula1>
      <formula2>1</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03"/>
  <sheetViews>
    <sheetView showGridLines="0" workbookViewId="0">
      <pane ySplit="1" topLeftCell="A2" activePane="bottomLeft" state="frozen"/>
      <selection pane="bottomLeft" activeCell="A1" sqref="A1"/>
    </sheetView>
  </sheetViews>
  <sheetFormatPr baseColWidth="8" defaultRowHeight="15"/>
  <cols>
    <col width="18" customWidth="1" min="1" max="1"/>
    <col width="30" customWidth="1" min="2" max="2"/>
    <col width="22" customWidth="1" min="3" max="3"/>
    <col width="16" customWidth="1" min="4" max="4"/>
    <col width="28" customWidth="1" min="5" max="5"/>
    <col width="11" customWidth="1" min="6" max="6"/>
    <col width="27" customWidth="1" min="7" max="7"/>
    <col width="15" customWidth="1" min="8" max="8"/>
    <col width="19" customWidth="1" min="9" max="9"/>
    <col width="27" customWidth="1" min="10" max="10"/>
    <col width="38" customWidth="1" min="11" max="11"/>
  </cols>
  <sheetData>
    <row r="1">
      <c r="A1" s="1" t="inlineStr">
        <is>
          <t>Code ingrédient</t>
        </is>
      </c>
      <c r="B1" s="1" t="inlineStr">
        <is>
          <t>Désignation</t>
        </is>
      </c>
      <c r="C1" s="1" t="inlineStr">
        <is>
          <t>Catégorie</t>
        </is>
      </c>
      <c r="D1" s="1" t="inlineStr">
        <is>
          <t>Unité d'achat</t>
        </is>
      </c>
      <c r="E1" s="1" t="inlineStr">
        <is>
          <t>Prix d'achat HT par kg ou litre</t>
        </is>
      </c>
      <c r="F1" s="1" t="inlineStr">
        <is>
          <t>TVA (%)</t>
        </is>
      </c>
      <c r="G1" s="1" t="inlineStr">
        <is>
          <t>Fournisseur</t>
        </is>
      </c>
      <c r="H1" s="1" t="inlineStr">
        <is>
          <t>Date du tarif</t>
        </is>
      </c>
      <c r="I1" s="1" t="inlineStr">
        <is>
          <t>Conditionnement</t>
        </is>
      </c>
      <c r="J1" s="1" t="inlineStr">
        <is>
          <t>Allergènes</t>
        </is>
      </c>
      <c r="K1" s="1" t="inlineStr">
        <is>
          <t>Origine ou remarque</t>
        </is>
      </c>
    </row>
    <row r="2">
      <c r="A2" s="2" t="inlineStr">
        <is>
          <t>FAR001</t>
        </is>
      </c>
      <c r="B2" s="2" t="inlineStr">
        <is>
          <t>Farine T55</t>
        </is>
      </c>
      <c r="C2" s="2" t="inlineStr">
        <is>
          <t>Farines et céréales</t>
        </is>
      </c>
      <c r="D2" s="2" t="inlineStr">
        <is>
          <t>kg</t>
        </is>
      </c>
      <c r="E2" s="8" t="n">
        <v>1.4</v>
      </c>
      <c r="F2" s="7" t="n">
        <v>0.055</v>
      </c>
      <c r="G2" s="2" t="inlineStr">
        <is>
          <t>Moulins de Paris</t>
        </is>
      </c>
      <c r="H2" s="3" t="n">
        <v>46085</v>
      </c>
      <c r="I2" s="2" t="inlineStr">
        <is>
          <t>Sac 25 kg</t>
        </is>
      </c>
      <c r="J2" s="2" t="inlineStr">
        <is>
          <t>Gluten</t>
        </is>
      </c>
      <c r="K2" s="2" t="inlineStr">
        <is>
          <t>Blé français, tarif Paris</t>
        </is>
      </c>
    </row>
    <row r="3">
      <c r="A3" s="2" t="inlineStr">
        <is>
          <t>SUC001</t>
        </is>
      </c>
      <c r="B3" s="2" t="inlineStr">
        <is>
          <t>Sucre semoule</t>
        </is>
      </c>
      <c r="C3" s="2" t="inlineStr">
        <is>
          <t>Sucrants</t>
        </is>
      </c>
      <c r="D3" s="2" t="inlineStr">
        <is>
          <t>kg</t>
        </is>
      </c>
      <c r="E3" s="8" t="n">
        <v>1.2</v>
      </c>
      <c r="F3" s="7" t="n">
        <v>0.055</v>
      </c>
      <c r="G3" s="2" t="inlineStr">
        <is>
          <t>Sucrerie de Bordeaux</t>
        </is>
      </c>
      <c r="H3" s="3" t="n">
        <v>46099</v>
      </c>
      <c r="I3" s="2" t="inlineStr">
        <is>
          <t>Sac 25 kg</t>
        </is>
      </c>
      <c r="J3" s="2" t="inlineStr"/>
      <c r="K3" s="2" t="inlineStr">
        <is>
          <t>Origine France, tarif Bordeaux</t>
        </is>
      </c>
    </row>
    <row r="4">
      <c r="A4" s="2" t="inlineStr">
        <is>
          <t>BEU001</t>
        </is>
      </c>
      <c r="B4" s="2" t="inlineStr">
        <is>
          <t>Beurre doux</t>
        </is>
      </c>
      <c r="C4" s="2" t="inlineStr">
        <is>
          <t>Produits laitiers</t>
        </is>
      </c>
      <c r="D4" s="2" t="inlineStr">
        <is>
          <t>kg</t>
        </is>
      </c>
      <c r="E4" s="8" t="n">
        <v>14.5</v>
      </c>
      <c r="F4" s="7" t="n">
        <v>0.055</v>
      </c>
      <c r="G4" s="2" t="inlineStr">
        <is>
          <t>Crèmerie Lyonnaise</t>
        </is>
      </c>
      <c r="H4" s="3" t="n">
        <v>46114</v>
      </c>
      <c r="I4" s="2" t="inlineStr">
        <is>
          <t>Plaque 5 kg</t>
        </is>
      </c>
      <c r="J4" s="2" t="inlineStr">
        <is>
          <t>Lait</t>
        </is>
      </c>
      <c r="K4" s="2" t="inlineStr">
        <is>
          <t>AOP, tarif Lyon</t>
        </is>
      </c>
    </row>
    <row r="5">
      <c r="A5" s="2" t="inlineStr">
        <is>
          <t>OEU001</t>
        </is>
      </c>
      <c r="B5" s="2" t="inlineStr">
        <is>
          <t>Œufs entiers</t>
        </is>
      </c>
      <c r="C5" s="2" t="inlineStr">
        <is>
          <t>Œufs</t>
        </is>
      </c>
      <c r="D5" s="2" t="inlineStr">
        <is>
          <t>kg</t>
        </is>
      </c>
      <c r="E5" s="8" t="n">
        <v>5.5</v>
      </c>
      <c r="F5" s="7" t="n">
        <v>0.055</v>
      </c>
      <c r="G5" s="2" t="inlineStr">
        <is>
          <t>Œufs de Nantes</t>
        </is>
      </c>
      <c r="H5" s="3" t="n">
        <v>46128</v>
      </c>
      <c r="I5" s="2" t="inlineStr">
        <is>
          <t>Ovoproduit 5 kg</t>
        </is>
      </c>
      <c r="J5" s="2" t="inlineStr">
        <is>
          <t>Œufs</t>
        </is>
      </c>
      <c r="K5" s="2" t="inlineStr">
        <is>
          <t>Œufs plein air, tarif Nantes</t>
        </is>
      </c>
    </row>
    <row r="6">
      <c r="A6" s="2" t="inlineStr">
        <is>
          <t>CHO001</t>
        </is>
      </c>
      <c r="B6" s="2" t="inlineStr">
        <is>
          <t>Chocolat noir Valrhona</t>
        </is>
      </c>
      <c r="C6" s="2" t="inlineStr">
        <is>
          <t>Chocolats</t>
        </is>
      </c>
      <c r="D6" s="2" t="inlineStr">
        <is>
          <t>kg</t>
        </is>
      </c>
      <c r="E6" s="8" t="n">
        <v>40</v>
      </c>
      <c r="F6" s="7" t="n">
        <v>0.055</v>
      </c>
      <c r="G6" s="2" t="inlineStr">
        <is>
          <t>Maison Cacao Paris</t>
        </is>
      </c>
      <c r="H6" s="3" t="n">
        <v>46149</v>
      </c>
      <c r="I6" s="2" t="inlineStr">
        <is>
          <t>Sac 3 kg</t>
        </is>
      </c>
      <c r="J6" s="2" t="inlineStr">
        <is>
          <t>Peut contenir lait, fruits à coque</t>
        </is>
      </c>
      <c r="K6" s="2" t="inlineStr">
        <is>
          <t>Couverture noire professionnelle</t>
        </is>
      </c>
    </row>
    <row r="7">
      <c r="A7" s="2" t="inlineStr">
        <is>
          <t>CRE001</t>
        </is>
      </c>
      <c r="B7" s="2" t="inlineStr">
        <is>
          <t>Crème liquide 35 %</t>
        </is>
      </c>
      <c r="C7" s="2" t="inlineStr">
        <is>
          <t>Produits laitiers</t>
        </is>
      </c>
      <c r="D7" s="2" t="inlineStr">
        <is>
          <t>litre</t>
        </is>
      </c>
      <c r="E7" s="8" t="n">
        <v>8.5</v>
      </c>
      <c r="F7" s="7" t="n">
        <v>0.055</v>
      </c>
      <c r="G7" s="2" t="inlineStr">
        <is>
          <t>Crèmerie Lyonnaise</t>
        </is>
      </c>
      <c r="H7" s="3" t="n">
        <v>46163</v>
      </c>
      <c r="I7" s="2" t="inlineStr">
        <is>
          <t>Brique 1 litre</t>
        </is>
      </c>
      <c r="J7" s="2" t="inlineStr">
        <is>
          <t>Lait</t>
        </is>
      </c>
      <c r="K7" s="2" t="inlineStr">
        <is>
          <t>Tarif Lyon</t>
        </is>
      </c>
    </row>
    <row r="8">
      <c r="A8" s="2" t="inlineStr">
        <is>
          <t>AMA001</t>
        </is>
      </c>
      <c r="B8" s="2" t="inlineStr">
        <is>
          <t>Poudre d'amandes</t>
        </is>
      </c>
      <c r="C8" s="2" t="inlineStr">
        <is>
          <t>Fruits à coque</t>
        </is>
      </c>
      <c r="D8" s="2" t="inlineStr">
        <is>
          <t>kg</t>
        </is>
      </c>
      <c r="E8" s="8" t="n">
        <v>14</v>
      </c>
      <c r="F8" s="7" t="n">
        <v>0.055</v>
      </c>
      <c r="G8" s="2" t="inlineStr">
        <is>
          <t>Fruits Secs Bordeaux</t>
        </is>
      </c>
      <c r="H8" s="3" t="n">
        <v>46184</v>
      </c>
      <c r="I8" s="2" t="inlineStr">
        <is>
          <t>Sac 5 kg</t>
        </is>
      </c>
      <c r="J8" s="2" t="inlineStr">
        <is>
          <t>Fruits à coque</t>
        </is>
      </c>
      <c r="K8" s="2" t="inlineStr">
        <is>
          <t>Amandes blanchies</t>
        </is>
      </c>
    </row>
    <row r="9">
      <c r="A9" s="2" t="inlineStr">
        <is>
          <t>FRA001</t>
        </is>
      </c>
      <c r="B9" s="2" t="inlineStr">
        <is>
          <t>Purée de framboise</t>
        </is>
      </c>
      <c r="C9" s="2" t="inlineStr">
        <is>
          <t>Fruits</t>
        </is>
      </c>
      <c r="D9" s="2" t="inlineStr">
        <is>
          <t>kg</t>
        </is>
      </c>
      <c r="E9" s="8" t="n">
        <v>12</v>
      </c>
      <c r="F9" s="7" t="n">
        <v>0.055</v>
      </c>
      <c r="G9" s="2" t="inlineStr">
        <is>
          <t>Fruits Rouges Nantes</t>
        </is>
      </c>
      <c r="H9" s="3" t="n">
        <v>46205</v>
      </c>
      <c r="I9" s="2" t="inlineStr">
        <is>
          <t>Seau 5 kg</t>
        </is>
      </c>
      <c r="J9" s="2" t="inlineStr"/>
      <c r="K9" s="2" t="inlineStr">
        <is>
          <t>Sans sucres ajoutés</t>
        </is>
      </c>
    </row>
    <row r="10">
      <c r="A10" s="2" t="inlineStr">
        <is>
          <t>GEL001</t>
        </is>
      </c>
      <c r="B10" s="2" t="inlineStr">
        <is>
          <t>Gélatine</t>
        </is>
      </c>
      <c r="C10" s="2" t="inlineStr">
        <is>
          <t>Gélifiants</t>
        </is>
      </c>
      <c r="D10" s="2" t="inlineStr">
        <is>
          <t>kg</t>
        </is>
      </c>
      <c r="E10" s="8" t="n">
        <v>75</v>
      </c>
      <c r="F10" s="7" t="n">
        <v>0.055</v>
      </c>
      <c r="G10" s="2" t="inlineStr">
        <is>
          <t>Pâtisserie Paris Services</t>
        </is>
      </c>
      <c r="H10" s="3" t="n">
        <v>46247</v>
      </c>
      <c r="I10" s="2" t="inlineStr">
        <is>
          <t>Boîte 1 kg</t>
        </is>
      </c>
      <c r="J10" s="2" t="inlineStr"/>
      <c r="K10" s="2" t="inlineStr">
        <is>
          <t>Feuilles or 200 bloom</t>
        </is>
      </c>
    </row>
    <row r="11">
      <c r="A11" s="2" t="inlineStr">
        <is>
          <t>VAN001</t>
        </is>
      </c>
      <c r="B11" s="2" t="inlineStr">
        <is>
          <t>Vanille Bourbon</t>
        </is>
      </c>
      <c r="C11" s="2" t="inlineStr">
        <is>
          <t>Arômes</t>
        </is>
      </c>
      <c r="D11" s="2" t="inlineStr">
        <is>
          <t>kg</t>
        </is>
      </c>
      <c r="E11" s="8" t="n">
        <v>180</v>
      </c>
      <c r="F11" s="7" t="n">
        <v>0.055</v>
      </c>
      <c r="G11" s="2" t="inlineStr">
        <is>
          <t>Épices de Bordeaux</t>
        </is>
      </c>
      <c r="H11" s="3" t="n">
        <v>46268</v>
      </c>
      <c r="I11" s="2" t="inlineStr">
        <is>
          <t>Tube 250 g</t>
        </is>
      </c>
      <c r="J11" s="2" t="inlineStr"/>
      <c r="K11" s="2" t="inlineStr">
        <is>
          <t>Gousses Madagascar</t>
        </is>
      </c>
    </row>
    <row r="12">
      <c r="A12" s="2" t="n"/>
      <c r="B12" s="2" t="n"/>
      <c r="C12" s="2" t="n"/>
      <c r="D12" s="2" t="n"/>
      <c r="E12" s="8" t="n"/>
      <c r="F12" s="7" t="n"/>
      <c r="G12" s="2" t="n"/>
      <c r="H12" s="3" t="n"/>
      <c r="I12" s="2" t="n"/>
      <c r="J12" s="2" t="n"/>
      <c r="K12" s="2" t="n"/>
    </row>
    <row r="13">
      <c r="A13" s="2" t="n"/>
      <c r="B13" s="2" t="n"/>
      <c r="C13" s="2" t="n"/>
      <c r="D13" s="2" t="n"/>
      <c r="E13" s="8" t="n"/>
      <c r="F13" s="7" t="n"/>
      <c r="G13" s="2" t="n"/>
      <c r="H13" s="3" t="n"/>
      <c r="I13" s="2" t="n"/>
      <c r="J13" s="2" t="n"/>
      <c r="K13" s="2" t="n"/>
    </row>
    <row r="14">
      <c r="A14" s="2" t="n"/>
      <c r="B14" s="2" t="n"/>
      <c r="C14" s="2" t="n"/>
      <c r="D14" s="2" t="n"/>
      <c r="E14" s="8" t="n"/>
      <c r="F14" s="7" t="n"/>
      <c r="G14" s="2" t="n"/>
      <c r="H14" s="3" t="n"/>
      <c r="I14" s="2" t="n"/>
      <c r="J14" s="2" t="n"/>
      <c r="K14" s="2" t="n"/>
    </row>
    <row r="15">
      <c r="A15" s="2" t="n"/>
      <c r="B15" s="2" t="n"/>
      <c r="C15" s="2" t="n"/>
      <c r="D15" s="2" t="n"/>
      <c r="E15" s="8" t="n"/>
      <c r="F15" s="7" t="n"/>
      <c r="G15" s="2" t="n"/>
      <c r="H15" s="3" t="n"/>
      <c r="I15" s="2" t="n"/>
      <c r="J15" s="2" t="n"/>
      <c r="K15" s="2" t="n"/>
    </row>
    <row r="16">
      <c r="A16" s="2" t="n"/>
      <c r="B16" s="2" t="n"/>
      <c r="C16" s="2" t="n"/>
      <c r="D16" s="2" t="n"/>
      <c r="E16" s="8" t="n"/>
      <c r="F16" s="7" t="n"/>
      <c r="G16" s="2" t="n"/>
      <c r="H16" s="3" t="n"/>
      <c r="I16" s="2" t="n"/>
      <c r="J16" s="2" t="n"/>
      <c r="K16" s="2" t="n"/>
    </row>
    <row r="17">
      <c r="A17" s="2" t="n"/>
      <c r="B17" s="2" t="n"/>
      <c r="C17" s="2" t="n"/>
      <c r="D17" s="2" t="n"/>
      <c r="E17" s="8" t="n"/>
      <c r="F17" s="7" t="n"/>
      <c r="G17" s="2" t="n"/>
      <c r="H17" s="3" t="n"/>
      <c r="I17" s="2" t="n"/>
      <c r="J17" s="2" t="n"/>
      <c r="K17" s="2" t="n"/>
    </row>
    <row r="18">
      <c r="A18" s="2" t="n"/>
      <c r="B18" s="2" t="n"/>
      <c r="C18" s="2" t="n"/>
      <c r="D18" s="2" t="n"/>
      <c r="E18" s="8" t="n"/>
      <c r="F18" s="7" t="n"/>
      <c r="G18" s="2" t="n"/>
      <c r="H18" s="3" t="n"/>
      <c r="I18" s="2" t="n"/>
      <c r="J18" s="2" t="n"/>
      <c r="K18" s="2" t="n"/>
    </row>
    <row r="19">
      <c r="A19" s="2" t="n"/>
      <c r="B19" s="2" t="n"/>
      <c r="C19" s="2" t="n"/>
      <c r="D19" s="2" t="n"/>
      <c r="E19" s="8" t="n"/>
      <c r="F19" s="7" t="n"/>
      <c r="G19" s="2" t="n"/>
      <c r="H19" s="3" t="n"/>
      <c r="I19" s="2" t="n"/>
      <c r="J19" s="2" t="n"/>
      <c r="K19" s="2" t="n"/>
    </row>
    <row r="20">
      <c r="A20" s="2" t="n"/>
      <c r="B20" s="2" t="n"/>
      <c r="C20" s="2" t="n"/>
      <c r="D20" s="2" t="n"/>
      <c r="E20" s="8" t="n"/>
      <c r="F20" s="7" t="n"/>
      <c r="G20" s="2" t="n"/>
      <c r="H20" s="3" t="n"/>
      <c r="I20" s="2" t="n"/>
      <c r="J20" s="2" t="n"/>
      <c r="K20" s="2" t="n"/>
    </row>
    <row r="21">
      <c r="A21" s="2" t="n"/>
      <c r="B21" s="2" t="n"/>
      <c r="C21" s="2" t="n"/>
      <c r="D21" s="2" t="n"/>
      <c r="E21" s="8" t="n"/>
      <c r="F21" s="7" t="n"/>
      <c r="G21" s="2" t="n"/>
      <c r="H21" s="3" t="n"/>
      <c r="I21" s="2" t="n"/>
      <c r="J21" s="2" t="n"/>
      <c r="K21" s="2" t="n"/>
    </row>
    <row r="22">
      <c r="A22" s="2" t="n"/>
      <c r="B22" s="2" t="n"/>
      <c r="C22" s="2" t="n"/>
      <c r="D22" s="2" t="n"/>
      <c r="E22" s="8" t="n"/>
      <c r="F22" s="7" t="n"/>
      <c r="G22" s="2" t="n"/>
      <c r="H22" s="3" t="n"/>
      <c r="I22" s="2" t="n"/>
      <c r="J22" s="2" t="n"/>
      <c r="K22" s="2" t="n"/>
    </row>
    <row r="23">
      <c r="A23" s="2" t="n"/>
      <c r="B23" s="2" t="n"/>
      <c r="C23" s="2" t="n"/>
      <c r="D23" s="2" t="n"/>
      <c r="E23" s="8" t="n"/>
      <c r="F23" s="7" t="n"/>
      <c r="G23" s="2" t="n"/>
      <c r="H23" s="3" t="n"/>
      <c r="I23" s="2" t="n"/>
      <c r="J23" s="2" t="n"/>
      <c r="K23" s="2" t="n"/>
    </row>
    <row r="24">
      <c r="A24" s="2" t="n"/>
      <c r="B24" s="2" t="n"/>
      <c r="C24" s="2" t="n"/>
      <c r="D24" s="2" t="n"/>
      <c r="E24" s="8" t="n"/>
      <c r="F24" s="7" t="n"/>
      <c r="G24" s="2" t="n"/>
      <c r="H24" s="3" t="n"/>
      <c r="I24" s="2" t="n"/>
      <c r="J24" s="2" t="n"/>
      <c r="K24" s="2" t="n"/>
    </row>
    <row r="25">
      <c r="A25" s="2" t="n"/>
      <c r="B25" s="2" t="n"/>
      <c r="C25" s="2" t="n"/>
      <c r="D25" s="2" t="n"/>
      <c r="E25" s="8" t="n"/>
      <c r="F25" s="7" t="n"/>
      <c r="G25" s="2" t="n"/>
      <c r="H25" s="3" t="n"/>
      <c r="I25" s="2" t="n"/>
      <c r="J25" s="2" t="n"/>
      <c r="K25" s="2" t="n"/>
    </row>
    <row r="26">
      <c r="A26" s="2" t="n"/>
      <c r="B26" s="2" t="n"/>
      <c r="C26" s="2" t="n"/>
      <c r="D26" s="2" t="n"/>
      <c r="E26" s="8" t="n"/>
      <c r="F26" s="7" t="n"/>
      <c r="G26" s="2" t="n"/>
      <c r="H26" s="3" t="n"/>
      <c r="I26" s="2" t="n"/>
      <c r="J26" s="2" t="n"/>
      <c r="K26" s="2" t="n"/>
    </row>
    <row r="27">
      <c r="A27" s="2" t="n"/>
      <c r="B27" s="2" t="n"/>
      <c r="C27" s="2" t="n"/>
      <c r="D27" s="2" t="n"/>
      <c r="E27" s="8" t="n"/>
      <c r="F27" s="7" t="n"/>
      <c r="G27" s="2" t="n"/>
      <c r="H27" s="3" t="n"/>
      <c r="I27" s="2" t="n"/>
      <c r="J27" s="2" t="n"/>
      <c r="K27" s="2" t="n"/>
    </row>
    <row r="28">
      <c r="A28" s="2" t="n"/>
      <c r="B28" s="2" t="n"/>
      <c r="C28" s="2" t="n"/>
      <c r="D28" s="2" t="n"/>
      <c r="E28" s="8" t="n"/>
      <c r="F28" s="7" t="n"/>
      <c r="G28" s="2" t="n"/>
      <c r="H28" s="3" t="n"/>
      <c r="I28" s="2" t="n"/>
      <c r="J28" s="2" t="n"/>
      <c r="K28" s="2" t="n"/>
    </row>
    <row r="29">
      <c r="A29" s="2" t="n"/>
      <c r="B29" s="2" t="n"/>
      <c r="C29" s="2" t="n"/>
      <c r="D29" s="2" t="n"/>
      <c r="E29" s="8" t="n"/>
      <c r="F29" s="7" t="n"/>
      <c r="G29" s="2" t="n"/>
      <c r="H29" s="3" t="n"/>
      <c r="I29" s="2" t="n"/>
      <c r="J29" s="2" t="n"/>
      <c r="K29" s="2" t="n"/>
    </row>
    <row r="30">
      <c r="A30" s="2" t="n"/>
      <c r="B30" s="2" t="n"/>
      <c r="C30" s="2" t="n"/>
      <c r="D30" s="2" t="n"/>
      <c r="E30" s="8" t="n"/>
      <c r="F30" s="7" t="n"/>
      <c r="G30" s="2" t="n"/>
      <c r="H30" s="3" t="n"/>
      <c r="I30" s="2" t="n"/>
      <c r="J30" s="2" t="n"/>
      <c r="K30" s="2" t="n"/>
    </row>
    <row r="31">
      <c r="A31" s="2" t="n"/>
      <c r="B31" s="2" t="n"/>
      <c r="C31" s="2" t="n"/>
      <c r="D31" s="2" t="n"/>
      <c r="E31" s="8" t="n"/>
      <c r="F31" s="7" t="n"/>
      <c r="G31" s="2" t="n"/>
      <c r="H31" s="3" t="n"/>
      <c r="I31" s="2" t="n"/>
      <c r="J31" s="2" t="n"/>
      <c r="K31" s="2" t="n"/>
    </row>
    <row r="32">
      <c r="A32" s="2" t="n"/>
      <c r="B32" s="2" t="n"/>
      <c r="C32" s="2" t="n"/>
      <c r="D32" s="2" t="n"/>
      <c r="E32" s="8" t="n"/>
      <c r="F32" s="7" t="n"/>
      <c r="G32" s="2" t="n"/>
      <c r="H32" s="3" t="n"/>
      <c r="I32" s="2" t="n"/>
      <c r="J32" s="2" t="n"/>
      <c r="K32" s="2" t="n"/>
    </row>
    <row r="33">
      <c r="A33" s="2" t="n"/>
      <c r="B33" s="2" t="n"/>
      <c r="C33" s="2" t="n"/>
      <c r="D33" s="2" t="n"/>
      <c r="E33" s="8" t="n"/>
      <c r="F33" s="7" t="n"/>
      <c r="G33" s="2" t="n"/>
      <c r="H33" s="3" t="n"/>
      <c r="I33" s="2" t="n"/>
      <c r="J33" s="2" t="n"/>
      <c r="K33" s="2" t="n"/>
    </row>
    <row r="34">
      <c r="A34" s="2" t="n"/>
      <c r="B34" s="2" t="n"/>
      <c r="C34" s="2" t="n"/>
      <c r="D34" s="2" t="n"/>
      <c r="E34" s="8" t="n"/>
      <c r="F34" s="7" t="n"/>
      <c r="G34" s="2" t="n"/>
      <c r="H34" s="3" t="n"/>
      <c r="I34" s="2" t="n"/>
      <c r="J34" s="2" t="n"/>
      <c r="K34" s="2" t="n"/>
    </row>
    <row r="35">
      <c r="A35" s="2" t="n"/>
      <c r="B35" s="2" t="n"/>
      <c r="C35" s="2" t="n"/>
      <c r="D35" s="2" t="n"/>
      <c r="E35" s="8" t="n"/>
      <c r="F35" s="7" t="n"/>
      <c r="G35" s="2" t="n"/>
      <c r="H35" s="3" t="n"/>
      <c r="I35" s="2" t="n"/>
      <c r="J35" s="2" t="n"/>
      <c r="K35" s="2" t="n"/>
    </row>
    <row r="36">
      <c r="A36" s="2" t="n"/>
      <c r="B36" s="2" t="n"/>
      <c r="C36" s="2" t="n"/>
      <c r="D36" s="2" t="n"/>
      <c r="E36" s="8" t="n"/>
      <c r="F36" s="7" t="n"/>
      <c r="G36" s="2" t="n"/>
      <c r="H36" s="3" t="n"/>
      <c r="I36" s="2" t="n"/>
      <c r="J36" s="2" t="n"/>
      <c r="K36" s="2" t="n"/>
    </row>
    <row r="37">
      <c r="A37" s="2" t="n"/>
      <c r="B37" s="2" t="n"/>
      <c r="C37" s="2" t="n"/>
      <c r="D37" s="2" t="n"/>
      <c r="E37" s="8" t="n"/>
      <c r="F37" s="7" t="n"/>
      <c r="G37" s="2" t="n"/>
      <c r="H37" s="3" t="n"/>
      <c r="I37" s="2" t="n"/>
      <c r="J37" s="2" t="n"/>
      <c r="K37" s="2" t="n"/>
    </row>
    <row r="38">
      <c r="A38" s="2" t="n"/>
      <c r="B38" s="2" t="n"/>
      <c r="C38" s="2" t="n"/>
      <c r="D38" s="2" t="n"/>
      <c r="E38" s="8" t="n"/>
      <c r="F38" s="7" t="n"/>
      <c r="G38" s="2" t="n"/>
      <c r="H38" s="3" t="n"/>
      <c r="I38" s="2" t="n"/>
      <c r="J38" s="2" t="n"/>
      <c r="K38" s="2" t="n"/>
    </row>
    <row r="39">
      <c r="A39" s="2" t="n"/>
      <c r="B39" s="2" t="n"/>
      <c r="C39" s="2" t="n"/>
      <c r="D39" s="2" t="n"/>
      <c r="E39" s="8" t="n"/>
      <c r="F39" s="7" t="n"/>
      <c r="G39" s="2" t="n"/>
      <c r="H39" s="3" t="n"/>
      <c r="I39" s="2" t="n"/>
      <c r="J39" s="2" t="n"/>
      <c r="K39" s="2" t="n"/>
    </row>
    <row r="40">
      <c r="A40" s="2" t="n"/>
      <c r="B40" s="2" t="n"/>
      <c r="C40" s="2" t="n"/>
      <c r="D40" s="2" t="n"/>
      <c r="E40" s="8" t="n"/>
      <c r="F40" s="7" t="n"/>
      <c r="G40" s="2" t="n"/>
      <c r="H40" s="3" t="n"/>
      <c r="I40" s="2" t="n"/>
      <c r="J40" s="2" t="n"/>
      <c r="K40" s="2" t="n"/>
    </row>
    <row r="41">
      <c r="A41" s="2" t="n"/>
      <c r="B41" s="2" t="n"/>
      <c r="C41" s="2" t="n"/>
      <c r="D41" s="2" t="n"/>
      <c r="E41" s="8" t="n"/>
      <c r="F41" s="7" t="n"/>
      <c r="G41" s="2" t="n"/>
      <c r="H41" s="3" t="n"/>
      <c r="I41" s="2" t="n"/>
      <c r="J41" s="2" t="n"/>
      <c r="K41" s="2" t="n"/>
    </row>
    <row r="42">
      <c r="A42" s="2" t="n"/>
      <c r="B42" s="2" t="n"/>
      <c r="C42" s="2" t="n"/>
      <c r="D42" s="2" t="n"/>
      <c r="E42" s="8" t="n"/>
      <c r="F42" s="7" t="n"/>
      <c r="G42" s="2" t="n"/>
      <c r="H42" s="3" t="n"/>
      <c r="I42" s="2" t="n"/>
      <c r="J42" s="2" t="n"/>
      <c r="K42" s="2" t="n"/>
    </row>
    <row r="43">
      <c r="A43" s="2" t="n"/>
      <c r="B43" s="2" t="n"/>
      <c r="C43" s="2" t="n"/>
      <c r="D43" s="2" t="n"/>
      <c r="E43" s="8" t="n"/>
      <c r="F43" s="7" t="n"/>
      <c r="G43" s="2" t="n"/>
      <c r="H43" s="3" t="n"/>
      <c r="I43" s="2" t="n"/>
      <c r="J43" s="2" t="n"/>
      <c r="K43" s="2" t="n"/>
    </row>
    <row r="44">
      <c r="A44" s="2" t="n"/>
      <c r="B44" s="2" t="n"/>
      <c r="C44" s="2" t="n"/>
      <c r="D44" s="2" t="n"/>
      <c r="E44" s="8" t="n"/>
      <c r="F44" s="7" t="n"/>
      <c r="G44" s="2" t="n"/>
      <c r="H44" s="3" t="n"/>
      <c r="I44" s="2" t="n"/>
      <c r="J44" s="2" t="n"/>
      <c r="K44" s="2" t="n"/>
    </row>
    <row r="45">
      <c r="A45" s="2" t="n"/>
      <c r="B45" s="2" t="n"/>
      <c r="C45" s="2" t="n"/>
      <c r="D45" s="2" t="n"/>
      <c r="E45" s="8" t="n"/>
      <c r="F45" s="7" t="n"/>
      <c r="G45" s="2" t="n"/>
      <c r="H45" s="3" t="n"/>
      <c r="I45" s="2" t="n"/>
      <c r="J45" s="2" t="n"/>
      <c r="K45" s="2" t="n"/>
    </row>
    <row r="46">
      <c r="A46" s="2" t="n"/>
      <c r="B46" s="2" t="n"/>
      <c r="C46" s="2" t="n"/>
      <c r="D46" s="2" t="n"/>
      <c r="E46" s="8" t="n"/>
      <c r="F46" s="7" t="n"/>
      <c r="G46" s="2" t="n"/>
      <c r="H46" s="3" t="n"/>
      <c r="I46" s="2" t="n"/>
      <c r="J46" s="2" t="n"/>
      <c r="K46" s="2" t="n"/>
    </row>
    <row r="47">
      <c r="A47" s="2" t="n"/>
      <c r="B47" s="2" t="n"/>
      <c r="C47" s="2" t="n"/>
      <c r="D47" s="2" t="n"/>
      <c r="E47" s="8" t="n"/>
      <c r="F47" s="7" t="n"/>
      <c r="G47" s="2" t="n"/>
      <c r="H47" s="3" t="n"/>
      <c r="I47" s="2" t="n"/>
      <c r="J47" s="2" t="n"/>
      <c r="K47" s="2" t="n"/>
    </row>
    <row r="48">
      <c r="A48" s="2" t="n"/>
      <c r="B48" s="2" t="n"/>
      <c r="C48" s="2" t="n"/>
      <c r="D48" s="2" t="n"/>
      <c r="E48" s="8" t="n"/>
      <c r="F48" s="7" t="n"/>
      <c r="G48" s="2" t="n"/>
      <c r="H48" s="3" t="n"/>
      <c r="I48" s="2" t="n"/>
      <c r="J48" s="2" t="n"/>
      <c r="K48" s="2" t="n"/>
    </row>
    <row r="49">
      <c r="A49" s="2" t="n"/>
      <c r="B49" s="2" t="n"/>
      <c r="C49" s="2" t="n"/>
      <c r="D49" s="2" t="n"/>
      <c r="E49" s="8" t="n"/>
      <c r="F49" s="7" t="n"/>
      <c r="G49" s="2" t="n"/>
      <c r="H49" s="3" t="n"/>
      <c r="I49" s="2" t="n"/>
      <c r="J49" s="2" t="n"/>
      <c r="K49" s="2" t="n"/>
    </row>
    <row r="50">
      <c r="A50" s="2" t="n"/>
      <c r="B50" s="2" t="n"/>
      <c r="C50" s="2" t="n"/>
      <c r="D50" s="2" t="n"/>
      <c r="E50" s="8" t="n"/>
      <c r="F50" s="7" t="n"/>
      <c r="G50" s="2" t="n"/>
      <c r="H50" s="3" t="n"/>
      <c r="I50" s="2" t="n"/>
      <c r="J50" s="2" t="n"/>
      <c r="K50" s="2" t="n"/>
    </row>
    <row r="51">
      <c r="A51" s="2" t="n"/>
      <c r="B51" s="2" t="n"/>
      <c r="C51" s="2" t="n"/>
      <c r="D51" s="2" t="n"/>
      <c r="E51" s="8" t="n"/>
      <c r="F51" s="7" t="n"/>
      <c r="G51" s="2" t="n"/>
      <c r="H51" s="3" t="n"/>
      <c r="I51" s="2" t="n"/>
      <c r="J51" s="2" t="n"/>
      <c r="K51" s="2" t="n"/>
    </row>
    <row r="52">
      <c r="A52" s="2" t="n"/>
      <c r="B52" s="2" t="n"/>
      <c r="C52" s="2" t="n"/>
      <c r="D52" s="2" t="n"/>
      <c r="E52" s="8" t="n"/>
      <c r="F52" s="7" t="n"/>
      <c r="G52" s="2" t="n"/>
      <c r="H52" s="3" t="n"/>
      <c r="I52" s="2" t="n"/>
      <c r="J52" s="2" t="n"/>
      <c r="K52" s="2" t="n"/>
    </row>
    <row r="53">
      <c r="A53" s="2" t="n"/>
      <c r="B53" s="2" t="n"/>
      <c r="C53" s="2" t="n"/>
      <c r="D53" s="2" t="n"/>
      <c r="E53" s="8" t="n"/>
      <c r="F53" s="7" t="n"/>
      <c r="G53" s="2" t="n"/>
      <c r="H53" s="3" t="n"/>
      <c r="I53" s="2" t="n"/>
      <c r="J53" s="2" t="n"/>
      <c r="K53" s="2" t="n"/>
    </row>
    <row r="54">
      <c r="A54" s="2" t="n"/>
      <c r="B54" s="2" t="n"/>
      <c r="C54" s="2" t="n"/>
      <c r="D54" s="2" t="n"/>
      <c r="E54" s="8" t="n"/>
      <c r="F54" s="7" t="n"/>
      <c r="G54" s="2" t="n"/>
      <c r="H54" s="3" t="n"/>
      <c r="I54" s="2" t="n"/>
      <c r="J54" s="2" t="n"/>
      <c r="K54" s="2" t="n"/>
    </row>
    <row r="55">
      <c r="A55" s="2" t="n"/>
      <c r="B55" s="2" t="n"/>
      <c r="C55" s="2" t="n"/>
      <c r="D55" s="2" t="n"/>
      <c r="E55" s="8" t="n"/>
      <c r="F55" s="7" t="n"/>
      <c r="G55" s="2" t="n"/>
      <c r="H55" s="3" t="n"/>
      <c r="I55" s="2" t="n"/>
      <c r="J55" s="2" t="n"/>
      <c r="K55" s="2" t="n"/>
    </row>
    <row r="56">
      <c r="A56" s="2" t="n"/>
      <c r="B56" s="2" t="n"/>
      <c r="C56" s="2" t="n"/>
      <c r="D56" s="2" t="n"/>
      <c r="E56" s="8" t="n"/>
      <c r="F56" s="7" t="n"/>
      <c r="G56" s="2" t="n"/>
      <c r="H56" s="3" t="n"/>
      <c r="I56" s="2" t="n"/>
      <c r="J56" s="2" t="n"/>
      <c r="K56" s="2" t="n"/>
    </row>
    <row r="57">
      <c r="A57" s="2" t="n"/>
      <c r="B57" s="2" t="n"/>
      <c r="C57" s="2" t="n"/>
      <c r="D57" s="2" t="n"/>
      <c r="E57" s="8" t="n"/>
      <c r="F57" s="7" t="n"/>
      <c r="G57" s="2" t="n"/>
      <c r="H57" s="3" t="n"/>
      <c r="I57" s="2" t="n"/>
      <c r="J57" s="2" t="n"/>
      <c r="K57" s="2" t="n"/>
    </row>
    <row r="58">
      <c r="A58" s="2" t="n"/>
      <c r="B58" s="2" t="n"/>
      <c r="C58" s="2" t="n"/>
      <c r="D58" s="2" t="n"/>
      <c r="E58" s="8" t="n"/>
      <c r="F58" s="7" t="n"/>
      <c r="G58" s="2" t="n"/>
      <c r="H58" s="3" t="n"/>
      <c r="I58" s="2" t="n"/>
      <c r="J58" s="2" t="n"/>
      <c r="K58" s="2" t="n"/>
    </row>
    <row r="59">
      <c r="A59" s="2" t="n"/>
      <c r="B59" s="2" t="n"/>
      <c r="C59" s="2" t="n"/>
      <c r="D59" s="2" t="n"/>
      <c r="E59" s="8" t="n"/>
      <c r="F59" s="7" t="n"/>
      <c r="G59" s="2" t="n"/>
      <c r="H59" s="3" t="n"/>
      <c r="I59" s="2" t="n"/>
      <c r="J59" s="2" t="n"/>
      <c r="K59" s="2" t="n"/>
    </row>
    <row r="60">
      <c r="A60" s="2" t="n"/>
      <c r="B60" s="2" t="n"/>
      <c r="C60" s="2" t="n"/>
      <c r="D60" s="2" t="n"/>
      <c r="E60" s="8" t="n"/>
      <c r="F60" s="7" t="n"/>
      <c r="G60" s="2" t="n"/>
      <c r="H60" s="3" t="n"/>
      <c r="I60" s="2" t="n"/>
      <c r="J60" s="2" t="n"/>
      <c r="K60" s="2" t="n"/>
    </row>
    <row r="61">
      <c r="A61" s="2" t="n"/>
      <c r="B61" s="2" t="n"/>
      <c r="C61" s="2" t="n"/>
      <c r="D61" s="2" t="n"/>
      <c r="E61" s="8" t="n"/>
      <c r="F61" s="7" t="n"/>
      <c r="G61" s="2" t="n"/>
      <c r="H61" s="3" t="n"/>
      <c r="I61" s="2" t="n"/>
      <c r="J61" s="2" t="n"/>
      <c r="K61" s="2" t="n"/>
    </row>
    <row r="62">
      <c r="A62" s="2" t="n"/>
      <c r="B62" s="2" t="n"/>
      <c r="C62" s="2" t="n"/>
      <c r="D62" s="2" t="n"/>
      <c r="E62" s="8" t="n"/>
      <c r="F62" s="7" t="n"/>
      <c r="G62" s="2" t="n"/>
      <c r="H62" s="3" t="n"/>
      <c r="I62" s="2" t="n"/>
      <c r="J62" s="2" t="n"/>
      <c r="K62" s="2" t="n"/>
    </row>
    <row r="63">
      <c r="A63" s="2" t="n"/>
      <c r="B63" s="2" t="n"/>
      <c r="C63" s="2" t="n"/>
      <c r="D63" s="2" t="n"/>
      <c r="E63" s="8" t="n"/>
      <c r="F63" s="7" t="n"/>
      <c r="G63" s="2" t="n"/>
      <c r="H63" s="3" t="n"/>
      <c r="I63" s="2" t="n"/>
      <c r="J63" s="2" t="n"/>
      <c r="K63" s="2" t="n"/>
    </row>
    <row r="64">
      <c r="A64" s="2" t="n"/>
      <c r="B64" s="2" t="n"/>
      <c r="C64" s="2" t="n"/>
      <c r="D64" s="2" t="n"/>
      <c r="E64" s="8" t="n"/>
      <c r="F64" s="7" t="n"/>
      <c r="G64" s="2" t="n"/>
      <c r="H64" s="3" t="n"/>
      <c r="I64" s="2" t="n"/>
      <c r="J64" s="2" t="n"/>
      <c r="K64" s="2" t="n"/>
    </row>
    <row r="65">
      <c r="A65" s="2" t="n"/>
      <c r="B65" s="2" t="n"/>
      <c r="C65" s="2" t="n"/>
      <c r="D65" s="2" t="n"/>
      <c r="E65" s="8" t="n"/>
      <c r="F65" s="7" t="n"/>
      <c r="G65" s="2" t="n"/>
      <c r="H65" s="3" t="n"/>
      <c r="I65" s="2" t="n"/>
      <c r="J65" s="2" t="n"/>
      <c r="K65" s="2" t="n"/>
    </row>
    <row r="66">
      <c r="A66" s="2" t="n"/>
      <c r="B66" s="2" t="n"/>
      <c r="C66" s="2" t="n"/>
      <c r="D66" s="2" t="n"/>
      <c r="E66" s="8" t="n"/>
      <c r="F66" s="7" t="n"/>
      <c r="G66" s="2" t="n"/>
      <c r="H66" s="3" t="n"/>
      <c r="I66" s="2" t="n"/>
      <c r="J66" s="2" t="n"/>
      <c r="K66" s="2" t="n"/>
    </row>
    <row r="67">
      <c r="A67" s="2" t="n"/>
      <c r="B67" s="2" t="n"/>
      <c r="C67" s="2" t="n"/>
      <c r="D67" s="2" t="n"/>
      <c r="E67" s="8" t="n"/>
      <c r="F67" s="7" t="n"/>
      <c r="G67" s="2" t="n"/>
      <c r="H67" s="3" t="n"/>
      <c r="I67" s="2" t="n"/>
      <c r="J67" s="2" t="n"/>
      <c r="K67" s="2" t="n"/>
    </row>
    <row r="68">
      <c r="A68" s="2" t="n"/>
      <c r="B68" s="2" t="n"/>
      <c r="C68" s="2" t="n"/>
      <c r="D68" s="2" t="n"/>
      <c r="E68" s="8" t="n"/>
      <c r="F68" s="7" t="n"/>
      <c r="G68" s="2" t="n"/>
      <c r="H68" s="3" t="n"/>
      <c r="I68" s="2" t="n"/>
      <c r="J68" s="2" t="n"/>
      <c r="K68" s="2" t="n"/>
    </row>
    <row r="69">
      <c r="A69" s="2" t="n"/>
      <c r="B69" s="2" t="n"/>
      <c r="C69" s="2" t="n"/>
      <c r="D69" s="2" t="n"/>
      <c r="E69" s="8" t="n"/>
      <c r="F69" s="7" t="n"/>
      <c r="G69" s="2" t="n"/>
      <c r="H69" s="3" t="n"/>
      <c r="I69" s="2" t="n"/>
      <c r="J69" s="2" t="n"/>
      <c r="K69" s="2" t="n"/>
    </row>
    <row r="70">
      <c r="A70" s="2" t="n"/>
      <c r="B70" s="2" t="n"/>
      <c r="C70" s="2" t="n"/>
      <c r="D70" s="2" t="n"/>
      <c r="E70" s="8" t="n"/>
      <c r="F70" s="7" t="n"/>
      <c r="G70" s="2" t="n"/>
      <c r="H70" s="3" t="n"/>
      <c r="I70" s="2" t="n"/>
      <c r="J70" s="2" t="n"/>
      <c r="K70" s="2" t="n"/>
    </row>
    <row r="71">
      <c r="A71" s="2" t="n"/>
      <c r="B71" s="2" t="n"/>
      <c r="C71" s="2" t="n"/>
      <c r="D71" s="2" t="n"/>
      <c r="E71" s="8" t="n"/>
      <c r="F71" s="7" t="n"/>
      <c r="G71" s="2" t="n"/>
      <c r="H71" s="3" t="n"/>
      <c r="I71" s="2" t="n"/>
      <c r="J71" s="2" t="n"/>
      <c r="K71" s="2" t="n"/>
    </row>
    <row r="72">
      <c r="A72" s="2" t="n"/>
      <c r="B72" s="2" t="n"/>
      <c r="C72" s="2" t="n"/>
      <c r="D72" s="2" t="n"/>
      <c r="E72" s="8" t="n"/>
      <c r="F72" s="7" t="n"/>
      <c r="G72" s="2" t="n"/>
      <c r="H72" s="3" t="n"/>
      <c r="I72" s="2" t="n"/>
      <c r="J72" s="2" t="n"/>
      <c r="K72" s="2" t="n"/>
    </row>
    <row r="73">
      <c r="A73" s="2" t="n"/>
      <c r="B73" s="2" t="n"/>
      <c r="C73" s="2" t="n"/>
      <c r="D73" s="2" t="n"/>
      <c r="E73" s="8" t="n"/>
      <c r="F73" s="7" t="n"/>
      <c r="G73" s="2" t="n"/>
      <c r="H73" s="3" t="n"/>
      <c r="I73" s="2" t="n"/>
      <c r="J73" s="2" t="n"/>
      <c r="K73" s="2" t="n"/>
    </row>
    <row r="74">
      <c r="A74" s="2" t="n"/>
      <c r="B74" s="2" t="n"/>
      <c r="C74" s="2" t="n"/>
      <c r="D74" s="2" t="n"/>
      <c r="E74" s="8" t="n"/>
      <c r="F74" s="7" t="n"/>
      <c r="G74" s="2" t="n"/>
      <c r="H74" s="3" t="n"/>
      <c r="I74" s="2" t="n"/>
      <c r="J74" s="2" t="n"/>
      <c r="K74" s="2" t="n"/>
    </row>
    <row r="75">
      <c r="A75" s="2" t="n"/>
      <c r="B75" s="2" t="n"/>
      <c r="C75" s="2" t="n"/>
      <c r="D75" s="2" t="n"/>
      <c r="E75" s="8" t="n"/>
      <c r="F75" s="7" t="n"/>
      <c r="G75" s="2" t="n"/>
      <c r="H75" s="3" t="n"/>
      <c r="I75" s="2" t="n"/>
      <c r="J75" s="2" t="n"/>
      <c r="K75" s="2" t="n"/>
    </row>
    <row r="76">
      <c r="A76" s="2" t="n"/>
      <c r="B76" s="2" t="n"/>
      <c r="C76" s="2" t="n"/>
      <c r="D76" s="2" t="n"/>
      <c r="E76" s="8" t="n"/>
      <c r="F76" s="7" t="n"/>
      <c r="G76" s="2" t="n"/>
      <c r="H76" s="3" t="n"/>
      <c r="I76" s="2" t="n"/>
      <c r="J76" s="2" t="n"/>
      <c r="K76" s="2" t="n"/>
    </row>
    <row r="77">
      <c r="A77" s="2" t="n"/>
      <c r="B77" s="2" t="n"/>
      <c r="C77" s="2" t="n"/>
      <c r="D77" s="2" t="n"/>
      <c r="E77" s="8" t="n"/>
      <c r="F77" s="7" t="n"/>
      <c r="G77" s="2" t="n"/>
      <c r="H77" s="3" t="n"/>
      <c r="I77" s="2" t="n"/>
      <c r="J77" s="2" t="n"/>
      <c r="K77" s="2" t="n"/>
    </row>
    <row r="78">
      <c r="A78" s="2" t="n"/>
      <c r="B78" s="2" t="n"/>
      <c r="C78" s="2" t="n"/>
      <c r="D78" s="2" t="n"/>
      <c r="E78" s="8" t="n"/>
      <c r="F78" s="7" t="n"/>
      <c r="G78" s="2" t="n"/>
      <c r="H78" s="3" t="n"/>
      <c r="I78" s="2" t="n"/>
      <c r="J78" s="2" t="n"/>
      <c r="K78" s="2" t="n"/>
    </row>
    <row r="79">
      <c r="A79" s="2" t="n"/>
      <c r="B79" s="2" t="n"/>
      <c r="C79" s="2" t="n"/>
      <c r="D79" s="2" t="n"/>
      <c r="E79" s="8" t="n"/>
      <c r="F79" s="7" t="n"/>
      <c r="G79" s="2" t="n"/>
      <c r="H79" s="3" t="n"/>
      <c r="I79" s="2" t="n"/>
      <c r="J79" s="2" t="n"/>
      <c r="K79" s="2" t="n"/>
    </row>
    <row r="80">
      <c r="A80" s="2" t="n"/>
      <c r="B80" s="2" t="n"/>
      <c r="C80" s="2" t="n"/>
      <c r="D80" s="2" t="n"/>
      <c r="E80" s="8" t="n"/>
      <c r="F80" s="7" t="n"/>
      <c r="G80" s="2" t="n"/>
      <c r="H80" s="3" t="n"/>
      <c r="I80" s="2" t="n"/>
      <c r="J80" s="2" t="n"/>
      <c r="K80" s="2" t="n"/>
    </row>
    <row r="81">
      <c r="A81" s="2" t="n"/>
      <c r="B81" s="2" t="n"/>
      <c r="C81" s="2" t="n"/>
      <c r="D81" s="2" t="n"/>
      <c r="E81" s="8" t="n"/>
      <c r="F81" s="7" t="n"/>
      <c r="G81" s="2" t="n"/>
      <c r="H81" s="3" t="n"/>
      <c r="I81" s="2" t="n"/>
      <c r="J81" s="2" t="n"/>
      <c r="K81" s="2" t="n"/>
    </row>
    <row r="82">
      <c r="A82" s="2" t="n"/>
      <c r="B82" s="2" t="n"/>
      <c r="C82" s="2" t="n"/>
      <c r="D82" s="2" t="n"/>
      <c r="E82" s="8" t="n"/>
      <c r="F82" s="7" t="n"/>
      <c r="G82" s="2" t="n"/>
      <c r="H82" s="3" t="n"/>
      <c r="I82" s="2" t="n"/>
      <c r="J82" s="2" t="n"/>
      <c r="K82" s="2" t="n"/>
    </row>
    <row r="83">
      <c r="A83" s="2" t="n"/>
      <c r="B83" s="2" t="n"/>
      <c r="C83" s="2" t="n"/>
      <c r="D83" s="2" t="n"/>
      <c r="E83" s="8" t="n"/>
      <c r="F83" s="7" t="n"/>
      <c r="G83" s="2" t="n"/>
      <c r="H83" s="3" t="n"/>
      <c r="I83" s="2" t="n"/>
      <c r="J83" s="2" t="n"/>
      <c r="K83" s="2" t="n"/>
    </row>
    <row r="84">
      <c r="A84" s="2" t="n"/>
      <c r="B84" s="2" t="n"/>
      <c r="C84" s="2" t="n"/>
      <c r="D84" s="2" t="n"/>
      <c r="E84" s="8" t="n"/>
      <c r="F84" s="7" t="n"/>
      <c r="G84" s="2" t="n"/>
      <c r="H84" s="3" t="n"/>
      <c r="I84" s="2" t="n"/>
      <c r="J84" s="2" t="n"/>
      <c r="K84" s="2" t="n"/>
    </row>
    <row r="85">
      <c r="A85" s="2" t="n"/>
      <c r="B85" s="2" t="n"/>
      <c r="C85" s="2" t="n"/>
      <c r="D85" s="2" t="n"/>
      <c r="E85" s="8" t="n"/>
      <c r="F85" s="7" t="n"/>
      <c r="G85" s="2" t="n"/>
      <c r="H85" s="3" t="n"/>
      <c r="I85" s="2" t="n"/>
      <c r="J85" s="2" t="n"/>
      <c r="K85" s="2" t="n"/>
    </row>
    <row r="86">
      <c r="A86" s="2" t="n"/>
      <c r="B86" s="2" t="n"/>
      <c r="C86" s="2" t="n"/>
      <c r="D86" s="2" t="n"/>
      <c r="E86" s="8" t="n"/>
      <c r="F86" s="7" t="n"/>
      <c r="G86" s="2" t="n"/>
      <c r="H86" s="3" t="n"/>
      <c r="I86" s="2" t="n"/>
      <c r="J86" s="2" t="n"/>
      <c r="K86" s="2" t="n"/>
    </row>
    <row r="87">
      <c r="A87" s="2" t="n"/>
      <c r="B87" s="2" t="n"/>
      <c r="C87" s="2" t="n"/>
      <c r="D87" s="2" t="n"/>
      <c r="E87" s="8" t="n"/>
      <c r="F87" s="7" t="n"/>
      <c r="G87" s="2" t="n"/>
      <c r="H87" s="3" t="n"/>
      <c r="I87" s="2" t="n"/>
      <c r="J87" s="2" t="n"/>
      <c r="K87" s="2" t="n"/>
    </row>
    <row r="88">
      <c r="A88" s="2" t="n"/>
      <c r="B88" s="2" t="n"/>
      <c r="C88" s="2" t="n"/>
      <c r="D88" s="2" t="n"/>
      <c r="E88" s="8" t="n"/>
      <c r="F88" s="7" t="n"/>
      <c r="G88" s="2" t="n"/>
      <c r="H88" s="3" t="n"/>
      <c r="I88" s="2" t="n"/>
      <c r="J88" s="2" t="n"/>
      <c r="K88" s="2" t="n"/>
    </row>
    <row r="89">
      <c r="A89" s="2" t="n"/>
      <c r="B89" s="2" t="n"/>
      <c r="C89" s="2" t="n"/>
      <c r="D89" s="2" t="n"/>
      <c r="E89" s="8" t="n"/>
      <c r="F89" s="7" t="n"/>
      <c r="G89" s="2" t="n"/>
      <c r="H89" s="3" t="n"/>
      <c r="I89" s="2" t="n"/>
      <c r="J89" s="2" t="n"/>
      <c r="K89" s="2" t="n"/>
    </row>
    <row r="90">
      <c r="A90" s="2" t="n"/>
      <c r="B90" s="2" t="n"/>
      <c r="C90" s="2" t="n"/>
      <c r="D90" s="2" t="n"/>
      <c r="E90" s="8" t="n"/>
      <c r="F90" s="7" t="n"/>
      <c r="G90" s="2" t="n"/>
      <c r="H90" s="3" t="n"/>
      <c r="I90" s="2" t="n"/>
      <c r="J90" s="2" t="n"/>
      <c r="K90" s="2" t="n"/>
    </row>
    <row r="91">
      <c r="A91" s="2" t="n"/>
      <c r="B91" s="2" t="n"/>
      <c r="C91" s="2" t="n"/>
      <c r="D91" s="2" t="n"/>
      <c r="E91" s="8" t="n"/>
      <c r="F91" s="7" t="n"/>
      <c r="G91" s="2" t="n"/>
      <c r="H91" s="3" t="n"/>
      <c r="I91" s="2" t="n"/>
      <c r="J91" s="2" t="n"/>
      <c r="K91" s="2" t="n"/>
    </row>
    <row r="92">
      <c r="A92" s="2" t="n"/>
      <c r="B92" s="2" t="n"/>
      <c r="C92" s="2" t="n"/>
      <c r="D92" s="2" t="n"/>
      <c r="E92" s="8" t="n"/>
      <c r="F92" s="7" t="n"/>
      <c r="G92" s="2" t="n"/>
      <c r="H92" s="3" t="n"/>
      <c r="I92" s="2" t="n"/>
      <c r="J92" s="2" t="n"/>
      <c r="K92" s="2" t="n"/>
    </row>
    <row r="93">
      <c r="A93" s="2" t="n"/>
      <c r="B93" s="2" t="n"/>
      <c r="C93" s="2" t="n"/>
      <c r="D93" s="2" t="n"/>
      <c r="E93" s="8" t="n"/>
      <c r="F93" s="7" t="n"/>
      <c r="G93" s="2" t="n"/>
      <c r="H93" s="3" t="n"/>
      <c r="I93" s="2" t="n"/>
      <c r="J93" s="2" t="n"/>
      <c r="K93" s="2" t="n"/>
    </row>
    <row r="94">
      <c r="A94" s="2" t="n"/>
      <c r="B94" s="2" t="n"/>
      <c r="C94" s="2" t="n"/>
      <c r="D94" s="2" t="n"/>
      <c r="E94" s="8" t="n"/>
      <c r="F94" s="7" t="n"/>
      <c r="G94" s="2" t="n"/>
      <c r="H94" s="3" t="n"/>
      <c r="I94" s="2" t="n"/>
      <c r="J94" s="2" t="n"/>
      <c r="K94" s="2" t="n"/>
    </row>
    <row r="95">
      <c r="A95" s="2" t="n"/>
      <c r="B95" s="2" t="n"/>
      <c r="C95" s="2" t="n"/>
      <c r="D95" s="2" t="n"/>
      <c r="E95" s="8" t="n"/>
      <c r="F95" s="7" t="n"/>
      <c r="G95" s="2" t="n"/>
      <c r="H95" s="3" t="n"/>
      <c r="I95" s="2" t="n"/>
      <c r="J95" s="2" t="n"/>
      <c r="K95" s="2" t="n"/>
    </row>
    <row r="96">
      <c r="A96" s="2" t="n"/>
      <c r="B96" s="2" t="n"/>
      <c r="C96" s="2" t="n"/>
      <c r="D96" s="2" t="n"/>
      <c r="E96" s="8" t="n"/>
      <c r="F96" s="7" t="n"/>
      <c r="G96" s="2" t="n"/>
      <c r="H96" s="3" t="n"/>
      <c r="I96" s="2" t="n"/>
      <c r="J96" s="2" t="n"/>
      <c r="K96" s="2" t="n"/>
    </row>
    <row r="97">
      <c r="A97" s="2" t="n"/>
      <c r="B97" s="2" t="n"/>
      <c r="C97" s="2" t="n"/>
      <c r="D97" s="2" t="n"/>
      <c r="E97" s="8" t="n"/>
      <c r="F97" s="7" t="n"/>
      <c r="G97" s="2" t="n"/>
      <c r="H97" s="3" t="n"/>
      <c r="I97" s="2" t="n"/>
      <c r="J97" s="2" t="n"/>
      <c r="K97" s="2" t="n"/>
    </row>
    <row r="98">
      <c r="A98" s="2" t="n"/>
      <c r="B98" s="2" t="n"/>
      <c r="C98" s="2" t="n"/>
      <c r="D98" s="2" t="n"/>
      <c r="E98" s="8" t="n"/>
      <c r="F98" s="7" t="n"/>
      <c r="G98" s="2" t="n"/>
      <c r="H98" s="3" t="n"/>
      <c r="I98" s="2" t="n"/>
      <c r="J98" s="2" t="n"/>
      <c r="K98" s="2" t="n"/>
    </row>
    <row r="99">
      <c r="A99" s="2" t="n"/>
      <c r="B99" s="2" t="n"/>
      <c r="C99" s="2" t="n"/>
      <c r="D99" s="2" t="n"/>
      <c r="E99" s="8" t="n"/>
      <c r="F99" s="7" t="n"/>
      <c r="G99" s="2" t="n"/>
      <c r="H99" s="3" t="n"/>
      <c r="I99" s="2" t="n"/>
      <c r="J99" s="2" t="n"/>
      <c r="K99" s="2" t="n"/>
    </row>
    <row r="100">
      <c r="A100" s="2" t="n"/>
      <c r="B100" s="2" t="n"/>
      <c r="C100" s="2" t="n"/>
      <c r="D100" s="2" t="n"/>
      <c r="E100" s="8" t="n"/>
      <c r="F100" s="7" t="n"/>
      <c r="G100" s="2" t="n"/>
      <c r="H100" s="3" t="n"/>
      <c r="I100" s="2" t="n"/>
      <c r="J100" s="2" t="n"/>
      <c r="K100" s="2" t="n"/>
    </row>
    <row r="101">
      <c r="A101" s="2" t="n"/>
      <c r="B101" s="2" t="n"/>
      <c r="C101" s="2" t="n"/>
      <c r="D101" s="2" t="n"/>
      <c r="E101" s="8" t="n"/>
      <c r="F101" s="7" t="n"/>
      <c r="G101" s="2" t="n"/>
      <c r="H101" s="3" t="n"/>
      <c r="I101" s="2" t="n"/>
      <c r="J101" s="2" t="n"/>
      <c r="K101" s="2" t="n"/>
    </row>
    <row r="103">
      <c r="A103" s="14" t="inlineStr">
        <is>
          <t>Contrôle du référentiel</t>
        </is>
      </c>
      <c r="B103" s="14" t="inlineStr">
        <is>
          <t>Nombre d'ingrédients référencés</t>
        </is>
      </c>
      <c r="C103" s="15">
        <f>COUNTIF(B2:B101,"&lt;&gt;")</f>
        <v/>
      </c>
      <c r="D103" s="14" t="inlineStr">
        <is>
          <t>Prix moyen au kg/litre</t>
        </is>
      </c>
      <c r="E103" s="16">
        <f>IFERROR(AVERAGE(E2:E101),0)</f>
        <v/>
      </c>
      <c r="F103" s="17" t="n"/>
      <c r="G103" s="17" t="n"/>
      <c r="H103" s="17" t="n"/>
      <c r="I103" s="17" t="n"/>
      <c r="J103" s="17" t="n"/>
      <c r="K103" s="17" t="n"/>
    </row>
  </sheetData>
  <autoFilter ref="A1:K101"/>
  <dataValidations count="3">
    <dataValidation sqref="C2:C101" showErrorMessage="1" showInputMessage="1" allowBlank="1" type="list">
      <formula1>"Farines et céréales,Sucrants,Produits laitiers,Œufs,Chocolats,Fruits,Fruits à coque,Gélifiants,Arômes"</formula1>
    </dataValidation>
    <dataValidation sqref="D2:D101" showErrorMessage="1" showInputMessage="1" allowBlank="1" type="list">
      <formula1>"kg,litre"</formula1>
    </dataValidation>
    <dataValidation sqref="E2:E101" showErrorMessage="1" showInputMessage="1" allowBlank="1"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13"/>
  <sheetViews>
    <sheetView showGridLines="0" workbookViewId="0">
      <pane ySplit="12" topLeftCell="A13" activePane="bottomLeft" state="frozen"/>
      <selection pane="bottomLeft" activeCell="A1" sqref="A1"/>
    </sheetView>
  </sheetViews>
  <sheetFormatPr baseColWidth="8" defaultRowHeight="15"/>
  <cols>
    <col width="33" customWidth="1" min="1" max="1"/>
    <col width="24" customWidth="1" min="2" max="2"/>
    <col width="16" customWidth="1" min="3" max="3"/>
    <col width="20" customWidth="1" min="4" max="4"/>
    <col width="4" customWidth="1" min="5" max="5"/>
    <col width="16" customWidth="1" min="6" max="6"/>
    <col width="23" customWidth="1" min="7" max="7"/>
    <col width="16" customWidth="1" min="8" max="8"/>
    <col width="4"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s>
  <sheetData>
    <row r="1" ht="28" customHeight="1">
      <c r="A1" s="18" t="inlineStr">
        <is>
          <t>Synthèse de rentabilité et consignes de gestion</t>
        </is>
      </c>
    </row>
    <row r="3">
      <c r="A3" s="1" t="inlineStr">
        <is>
          <t>Indicateur</t>
        </is>
      </c>
      <c r="B3" s="1" t="inlineStr">
        <is>
          <t>Valeur</t>
        </is>
      </c>
      <c r="G3" s="1" t="inlineStr">
        <is>
          <t>Famille</t>
        </is>
      </c>
      <c r="H3" s="1" t="inlineStr">
        <is>
          <t>Nombre de recettes</t>
        </is>
      </c>
    </row>
    <row r="4">
      <c r="A4" s="10" t="inlineStr">
        <is>
          <t>Nombre de recettes</t>
        </is>
      </c>
      <c r="B4" s="19">
        <f>COUNTIF('Fiches recettes'!B2:B101,"&lt;&gt;")</f>
        <v/>
      </c>
      <c r="G4" s="10" t="inlineStr">
        <is>
          <t>Entremets</t>
        </is>
      </c>
      <c r="H4" s="20">
        <f>COUNTIF('Fiches recettes'!C2:C101,G4)</f>
        <v/>
      </c>
    </row>
    <row r="5">
      <c r="A5" s="13" t="inlineStr">
        <is>
          <t>Coût matière moyen par portion HT</t>
        </is>
      </c>
      <c r="B5" s="21">
        <f>IFERROR(AVERAGE('Fiches recettes'!AF2:AF101),0)</f>
        <v/>
      </c>
      <c r="G5" s="13" t="inlineStr">
        <is>
          <t>Tarte</t>
        </is>
      </c>
      <c r="H5" s="22">
        <f>COUNTIF('Fiches recettes'!C2:C101,G5)</f>
        <v/>
      </c>
    </row>
    <row r="6">
      <c r="A6" s="10" t="inlineStr">
        <is>
          <t>Prix de vente HT moyen</t>
        </is>
      </c>
      <c r="B6" s="23">
        <f>IFERROR(AVERAGE('Fiches recettes'!AI2:AI101),0)</f>
        <v/>
      </c>
      <c r="G6" s="10" t="inlineStr">
        <is>
          <t>Viennoiserie</t>
        </is>
      </c>
      <c r="H6" s="20">
        <f>COUNTIF('Fiches recettes'!C2:C101,G6)</f>
        <v/>
      </c>
    </row>
    <row r="7">
      <c r="A7" s="13" t="inlineStr">
        <is>
          <t>Taux de marge moyen</t>
        </is>
      </c>
      <c r="B7" s="24">
        <f>IFERROR(AVERAGE('Fiches recettes'!AM2:AM101),0)</f>
        <v/>
      </c>
      <c r="G7" s="13" t="inlineStr">
        <is>
          <t>Biscuit</t>
        </is>
      </c>
      <c r="H7" s="22">
        <f>COUNTIF('Fiches recettes'!C2:C101,G7)</f>
        <v/>
      </c>
    </row>
    <row r="8">
      <c r="A8" s="10" t="inlineStr">
        <is>
          <t>Nombre de recettes à revoir</t>
        </is>
      </c>
      <c r="B8" s="19">
        <f>COUNTIF('Fiches recettes'!AN2:AN101,"À revoir")</f>
        <v/>
      </c>
      <c r="G8" s="10" t="inlineStr">
        <is>
          <t>Dessert individuel</t>
        </is>
      </c>
      <c r="H8" s="20">
        <f>COUNTIF('Fiches recettes'!C2:C101,G8)</f>
        <v/>
      </c>
    </row>
    <row r="10" ht="48" customHeight="1">
      <c r="A10" s="14" t="inlineStr">
        <is>
          <t>Note</t>
        </is>
      </c>
      <c r="B10" s="25" t="inlineStr">
        <is>
          <t>Les coûts sont exprimés hors taxes. La TVA dépend de la vente sur place, à emporter ou de la nature du produit. Actualisez régulièrement les prix fournisseurs dans le référentiel afin de fiabiliser les marges.</t>
        </is>
      </c>
    </row>
    <row r="12">
      <c r="A12" s="26" t="inlineStr">
        <is>
          <t>Suivi de rentabilité des recettes</t>
        </is>
      </c>
      <c r="B12" s="26" t="n"/>
      <c r="C12" s="26" t="n"/>
      <c r="D12" s="26" t="n"/>
    </row>
    <row r="13">
      <c r="A13" s="1" t="inlineStr">
        <is>
          <t>Référence</t>
        </is>
      </c>
      <c r="B13" s="1" t="inlineStr">
        <is>
          <t>Désignation</t>
        </is>
      </c>
      <c r="C13" s="1" t="inlineStr">
        <is>
          <t>Taux de marge</t>
        </is>
      </c>
      <c r="D13" s="1" t="inlineStr">
        <is>
          <t>Alerte</t>
        </is>
      </c>
    </row>
    <row r="14">
      <c r="A14" s="10">
        <f>IF('Fiches recettes'!$A$2="","",'Fiches recettes'!$A$2)</f>
        <v/>
      </c>
      <c r="B14" s="10">
        <f>IF('Fiches recettes'!$B$2="","",'Fiches recettes'!$B$2)</f>
        <v/>
      </c>
      <c r="C14" s="9">
        <f>IF('Fiches recettes'!$AM$2="","",'Fiches recettes'!$AM$2)</f>
        <v/>
      </c>
      <c r="D14" s="10">
        <f>IF('Fiches recettes'!$AN$2="","",'Fiches recettes'!$AN$2)</f>
        <v/>
      </c>
    </row>
    <row r="15">
      <c r="A15" s="13">
        <f>IF('Fiches recettes'!$A$3="","",'Fiches recettes'!$A$3)</f>
        <v/>
      </c>
      <c r="B15" s="13">
        <f>IF('Fiches recettes'!$B$3="","",'Fiches recettes'!$B$3)</f>
        <v/>
      </c>
      <c r="C15" s="12">
        <f>IF('Fiches recettes'!$AM$3="","",'Fiches recettes'!$AM$3)</f>
        <v/>
      </c>
      <c r="D15" s="13">
        <f>IF('Fiches recettes'!$AN$3="","",'Fiches recettes'!$AN$3)</f>
        <v/>
      </c>
    </row>
    <row r="16">
      <c r="A16" s="10">
        <f>IF('Fiches recettes'!$A$4="","",'Fiches recettes'!$A$4)</f>
        <v/>
      </c>
      <c r="B16" s="10">
        <f>IF('Fiches recettes'!$B$4="","",'Fiches recettes'!$B$4)</f>
        <v/>
      </c>
      <c r="C16" s="9">
        <f>IF('Fiches recettes'!$AM$4="","",'Fiches recettes'!$AM$4)</f>
        <v/>
      </c>
      <c r="D16" s="10">
        <f>IF('Fiches recettes'!$AN$4="","",'Fiches recettes'!$AN$4)</f>
        <v/>
      </c>
    </row>
    <row r="17">
      <c r="A17" s="13">
        <f>IF('Fiches recettes'!$A$5="","",'Fiches recettes'!$A$5)</f>
        <v/>
      </c>
      <c r="B17" s="13">
        <f>IF('Fiches recettes'!$B$5="","",'Fiches recettes'!$B$5)</f>
        <v/>
      </c>
      <c r="C17" s="12">
        <f>IF('Fiches recettes'!$AM$5="","",'Fiches recettes'!$AM$5)</f>
        <v/>
      </c>
      <c r="D17" s="13">
        <f>IF('Fiches recettes'!$AN$5="","",'Fiches recettes'!$AN$5)</f>
        <v/>
      </c>
    </row>
    <row r="18">
      <c r="A18" s="10">
        <f>IF('Fiches recettes'!$A$6="","",'Fiches recettes'!$A$6)</f>
        <v/>
      </c>
      <c r="B18" s="10">
        <f>IF('Fiches recettes'!$B$6="","",'Fiches recettes'!$B$6)</f>
        <v/>
      </c>
      <c r="C18" s="9">
        <f>IF('Fiches recettes'!$AM$6="","",'Fiches recettes'!$AM$6)</f>
        <v/>
      </c>
      <c r="D18" s="10">
        <f>IF('Fiches recettes'!$AN$6="","",'Fiches recettes'!$AN$6)</f>
        <v/>
      </c>
    </row>
    <row r="19">
      <c r="A19" s="13">
        <f>IF('Fiches recettes'!$A$7="","",'Fiches recettes'!$A$7)</f>
        <v/>
      </c>
      <c r="B19" s="13">
        <f>IF('Fiches recettes'!$B$7="","",'Fiches recettes'!$B$7)</f>
        <v/>
      </c>
      <c r="C19" s="12">
        <f>IF('Fiches recettes'!$AM$7="","",'Fiches recettes'!$AM$7)</f>
        <v/>
      </c>
      <c r="D19" s="13">
        <f>IF('Fiches recettes'!$AN$7="","",'Fiches recettes'!$AN$7)</f>
        <v/>
      </c>
    </row>
    <row r="20">
      <c r="A20" s="10">
        <f>IF('Fiches recettes'!$A$8="","",'Fiches recettes'!$A$8)</f>
        <v/>
      </c>
      <c r="B20" s="10">
        <f>IF('Fiches recettes'!$B$8="","",'Fiches recettes'!$B$8)</f>
        <v/>
      </c>
      <c r="C20" s="9">
        <f>IF('Fiches recettes'!$AM$8="","",'Fiches recettes'!$AM$8)</f>
        <v/>
      </c>
      <c r="D20" s="10">
        <f>IF('Fiches recettes'!$AN$8="","",'Fiches recettes'!$AN$8)</f>
        <v/>
      </c>
    </row>
    <row r="21">
      <c r="A21" s="13">
        <f>IF('Fiches recettes'!$A$9="","",'Fiches recettes'!$A$9)</f>
        <v/>
      </c>
      <c r="B21" s="13">
        <f>IF('Fiches recettes'!$B$9="","",'Fiches recettes'!$B$9)</f>
        <v/>
      </c>
      <c r="C21" s="12">
        <f>IF('Fiches recettes'!$AM$9="","",'Fiches recettes'!$AM$9)</f>
        <v/>
      </c>
      <c r="D21" s="13">
        <f>IF('Fiches recettes'!$AN$9="","",'Fiches recettes'!$AN$9)</f>
        <v/>
      </c>
    </row>
    <row r="22">
      <c r="A22" s="10">
        <f>IF('Fiches recettes'!$A$10="","",'Fiches recettes'!$A$10)</f>
        <v/>
      </c>
      <c r="B22" s="10">
        <f>IF('Fiches recettes'!$B$10="","",'Fiches recettes'!$B$10)</f>
        <v/>
      </c>
      <c r="C22" s="9">
        <f>IF('Fiches recettes'!$AM$10="","",'Fiches recettes'!$AM$10)</f>
        <v/>
      </c>
      <c r="D22" s="10">
        <f>IF('Fiches recettes'!$AN$10="","",'Fiches recettes'!$AN$10)</f>
        <v/>
      </c>
    </row>
    <row r="23">
      <c r="A23" s="13">
        <f>IF('Fiches recettes'!$A$11="","",'Fiches recettes'!$A$11)</f>
        <v/>
      </c>
      <c r="B23" s="13">
        <f>IF('Fiches recettes'!$B$11="","",'Fiches recettes'!$B$11)</f>
        <v/>
      </c>
      <c r="C23" s="12">
        <f>IF('Fiches recettes'!$AM$11="","",'Fiches recettes'!$AM$11)</f>
        <v/>
      </c>
      <c r="D23" s="13">
        <f>IF('Fiches recettes'!$AN$11="","",'Fiches recettes'!$AN$11)</f>
        <v/>
      </c>
    </row>
    <row r="24">
      <c r="A24" s="10">
        <f>IF('Fiches recettes'!$A$12="","",'Fiches recettes'!$A$12)</f>
        <v/>
      </c>
      <c r="B24" s="10">
        <f>IF('Fiches recettes'!$B$12="","",'Fiches recettes'!$B$12)</f>
        <v/>
      </c>
      <c r="C24" s="9">
        <f>IF('Fiches recettes'!$AM$12="","",'Fiches recettes'!$AM$12)</f>
        <v/>
      </c>
      <c r="D24" s="10">
        <f>IF('Fiches recettes'!$AN$12="","",'Fiches recettes'!$AN$12)</f>
        <v/>
      </c>
    </row>
    <row r="25">
      <c r="A25" s="13">
        <f>IF('Fiches recettes'!$A$13="","",'Fiches recettes'!$A$13)</f>
        <v/>
      </c>
      <c r="B25" s="13">
        <f>IF('Fiches recettes'!$B$13="","",'Fiches recettes'!$B$13)</f>
        <v/>
      </c>
      <c r="C25" s="12">
        <f>IF('Fiches recettes'!$AM$13="","",'Fiches recettes'!$AM$13)</f>
        <v/>
      </c>
      <c r="D25" s="13">
        <f>IF('Fiches recettes'!$AN$13="","",'Fiches recettes'!$AN$13)</f>
        <v/>
      </c>
    </row>
    <row r="26">
      <c r="A26" s="10">
        <f>IF('Fiches recettes'!$A$14="","",'Fiches recettes'!$A$14)</f>
        <v/>
      </c>
      <c r="B26" s="10">
        <f>IF('Fiches recettes'!$B$14="","",'Fiches recettes'!$B$14)</f>
        <v/>
      </c>
      <c r="C26" s="9">
        <f>IF('Fiches recettes'!$AM$14="","",'Fiches recettes'!$AM$14)</f>
        <v/>
      </c>
      <c r="D26" s="10">
        <f>IF('Fiches recettes'!$AN$14="","",'Fiches recettes'!$AN$14)</f>
        <v/>
      </c>
    </row>
    <row r="27">
      <c r="A27" s="13">
        <f>IF('Fiches recettes'!$A$15="","",'Fiches recettes'!$A$15)</f>
        <v/>
      </c>
      <c r="B27" s="13">
        <f>IF('Fiches recettes'!$B$15="","",'Fiches recettes'!$B$15)</f>
        <v/>
      </c>
      <c r="C27" s="12">
        <f>IF('Fiches recettes'!$AM$15="","",'Fiches recettes'!$AM$15)</f>
        <v/>
      </c>
      <c r="D27" s="13">
        <f>IF('Fiches recettes'!$AN$15="","",'Fiches recettes'!$AN$15)</f>
        <v/>
      </c>
    </row>
    <row r="28">
      <c r="A28" s="10">
        <f>IF('Fiches recettes'!$A$16="","",'Fiches recettes'!$A$16)</f>
        <v/>
      </c>
      <c r="B28" s="10">
        <f>IF('Fiches recettes'!$B$16="","",'Fiches recettes'!$B$16)</f>
        <v/>
      </c>
      <c r="C28" s="9">
        <f>IF('Fiches recettes'!$AM$16="","",'Fiches recettes'!$AM$16)</f>
        <v/>
      </c>
      <c r="D28" s="10">
        <f>IF('Fiches recettes'!$AN$16="","",'Fiches recettes'!$AN$16)</f>
        <v/>
      </c>
    </row>
    <row r="29">
      <c r="A29" s="13">
        <f>IF('Fiches recettes'!$A$17="","",'Fiches recettes'!$A$17)</f>
        <v/>
      </c>
      <c r="B29" s="13">
        <f>IF('Fiches recettes'!$B$17="","",'Fiches recettes'!$B$17)</f>
        <v/>
      </c>
      <c r="C29" s="12">
        <f>IF('Fiches recettes'!$AM$17="","",'Fiches recettes'!$AM$17)</f>
        <v/>
      </c>
      <c r="D29" s="13">
        <f>IF('Fiches recettes'!$AN$17="","",'Fiches recettes'!$AN$17)</f>
        <v/>
      </c>
    </row>
    <row r="30">
      <c r="A30" s="10">
        <f>IF('Fiches recettes'!$A$18="","",'Fiches recettes'!$A$18)</f>
        <v/>
      </c>
      <c r="B30" s="10">
        <f>IF('Fiches recettes'!$B$18="","",'Fiches recettes'!$B$18)</f>
        <v/>
      </c>
      <c r="C30" s="9">
        <f>IF('Fiches recettes'!$AM$18="","",'Fiches recettes'!$AM$18)</f>
        <v/>
      </c>
      <c r="D30" s="10">
        <f>IF('Fiches recettes'!$AN$18="","",'Fiches recettes'!$AN$18)</f>
        <v/>
      </c>
    </row>
    <row r="31">
      <c r="A31" s="13">
        <f>IF('Fiches recettes'!$A$19="","",'Fiches recettes'!$A$19)</f>
        <v/>
      </c>
      <c r="B31" s="13">
        <f>IF('Fiches recettes'!$B$19="","",'Fiches recettes'!$B$19)</f>
        <v/>
      </c>
      <c r="C31" s="12">
        <f>IF('Fiches recettes'!$AM$19="","",'Fiches recettes'!$AM$19)</f>
        <v/>
      </c>
      <c r="D31" s="13">
        <f>IF('Fiches recettes'!$AN$19="","",'Fiches recettes'!$AN$19)</f>
        <v/>
      </c>
    </row>
    <row r="32">
      <c r="A32" s="10">
        <f>IF('Fiches recettes'!$A$20="","",'Fiches recettes'!$A$20)</f>
        <v/>
      </c>
      <c r="B32" s="10">
        <f>IF('Fiches recettes'!$B$20="","",'Fiches recettes'!$B$20)</f>
        <v/>
      </c>
      <c r="C32" s="9">
        <f>IF('Fiches recettes'!$AM$20="","",'Fiches recettes'!$AM$20)</f>
        <v/>
      </c>
      <c r="D32" s="10">
        <f>IF('Fiches recettes'!$AN$20="","",'Fiches recettes'!$AN$20)</f>
        <v/>
      </c>
    </row>
    <row r="33">
      <c r="A33" s="13">
        <f>IF('Fiches recettes'!$A$21="","",'Fiches recettes'!$A$21)</f>
        <v/>
      </c>
      <c r="B33" s="13">
        <f>IF('Fiches recettes'!$B$21="","",'Fiches recettes'!$B$21)</f>
        <v/>
      </c>
      <c r="C33" s="12">
        <f>IF('Fiches recettes'!$AM$21="","",'Fiches recettes'!$AM$21)</f>
        <v/>
      </c>
      <c r="D33" s="13">
        <f>IF('Fiches recettes'!$AN$21="","",'Fiches recettes'!$AN$21)</f>
        <v/>
      </c>
    </row>
    <row r="34">
      <c r="A34" s="10">
        <f>IF('Fiches recettes'!$A$22="","",'Fiches recettes'!$A$22)</f>
        <v/>
      </c>
      <c r="B34" s="10">
        <f>IF('Fiches recettes'!$B$22="","",'Fiches recettes'!$B$22)</f>
        <v/>
      </c>
      <c r="C34" s="9">
        <f>IF('Fiches recettes'!$AM$22="","",'Fiches recettes'!$AM$22)</f>
        <v/>
      </c>
      <c r="D34" s="10">
        <f>IF('Fiches recettes'!$AN$22="","",'Fiches recettes'!$AN$22)</f>
        <v/>
      </c>
    </row>
    <row r="35">
      <c r="A35" s="13">
        <f>IF('Fiches recettes'!$A$23="","",'Fiches recettes'!$A$23)</f>
        <v/>
      </c>
      <c r="B35" s="13">
        <f>IF('Fiches recettes'!$B$23="","",'Fiches recettes'!$B$23)</f>
        <v/>
      </c>
      <c r="C35" s="12">
        <f>IF('Fiches recettes'!$AM$23="","",'Fiches recettes'!$AM$23)</f>
        <v/>
      </c>
      <c r="D35" s="13">
        <f>IF('Fiches recettes'!$AN$23="","",'Fiches recettes'!$AN$23)</f>
        <v/>
      </c>
    </row>
    <row r="36">
      <c r="A36" s="10">
        <f>IF('Fiches recettes'!$A$24="","",'Fiches recettes'!$A$24)</f>
        <v/>
      </c>
      <c r="B36" s="10">
        <f>IF('Fiches recettes'!$B$24="","",'Fiches recettes'!$B$24)</f>
        <v/>
      </c>
      <c r="C36" s="9">
        <f>IF('Fiches recettes'!$AM$24="","",'Fiches recettes'!$AM$24)</f>
        <v/>
      </c>
      <c r="D36" s="10">
        <f>IF('Fiches recettes'!$AN$24="","",'Fiches recettes'!$AN$24)</f>
        <v/>
      </c>
    </row>
    <row r="37">
      <c r="A37" s="13">
        <f>IF('Fiches recettes'!$A$25="","",'Fiches recettes'!$A$25)</f>
        <v/>
      </c>
      <c r="B37" s="13">
        <f>IF('Fiches recettes'!$B$25="","",'Fiches recettes'!$B$25)</f>
        <v/>
      </c>
      <c r="C37" s="12">
        <f>IF('Fiches recettes'!$AM$25="","",'Fiches recettes'!$AM$25)</f>
        <v/>
      </c>
      <c r="D37" s="13">
        <f>IF('Fiches recettes'!$AN$25="","",'Fiches recettes'!$AN$25)</f>
        <v/>
      </c>
    </row>
    <row r="38">
      <c r="A38" s="10">
        <f>IF('Fiches recettes'!$A$26="","",'Fiches recettes'!$A$26)</f>
        <v/>
      </c>
      <c r="B38" s="10">
        <f>IF('Fiches recettes'!$B$26="","",'Fiches recettes'!$B$26)</f>
        <v/>
      </c>
      <c r="C38" s="9">
        <f>IF('Fiches recettes'!$AM$26="","",'Fiches recettes'!$AM$26)</f>
        <v/>
      </c>
      <c r="D38" s="10">
        <f>IF('Fiches recettes'!$AN$26="","",'Fiches recettes'!$AN$26)</f>
        <v/>
      </c>
    </row>
    <row r="39">
      <c r="A39" s="13">
        <f>IF('Fiches recettes'!$A$27="","",'Fiches recettes'!$A$27)</f>
        <v/>
      </c>
      <c r="B39" s="13">
        <f>IF('Fiches recettes'!$B$27="","",'Fiches recettes'!$B$27)</f>
        <v/>
      </c>
      <c r="C39" s="12">
        <f>IF('Fiches recettes'!$AM$27="","",'Fiches recettes'!$AM$27)</f>
        <v/>
      </c>
      <c r="D39" s="13">
        <f>IF('Fiches recettes'!$AN$27="","",'Fiches recettes'!$AN$27)</f>
        <v/>
      </c>
    </row>
    <row r="40">
      <c r="A40" s="10">
        <f>IF('Fiches recettes'!$A$28="","",'Fiches recettes'!$A$28)</f>
        <v/>
      </c>
      <c r="B40" s="10">
        <f>IF('Fiches recettes'!$B$28="","",'Fiches recettes'!$B$28)</f>
        <v/>
      </c>
      <c r="C40" s="9">
        <f>IF('Fiches recettes'!$AM$28="","",'Fiches recettes'!$AM$28)</f>
        <v/>
      </c>
      <c r="D40" s="10">
        <f>IF('Fiches recettes'!$AN$28="","",'Fiches recettes'!$AN$28)</f>
        <v/>
      </c>
    </row>
    <row r="41">
      <c r="A41" s="13">
        <f>IF('Fiches recettes'!$A$29="","",'Fiches recettes'!$A$29)</f>
        <v/>
      </c>
      <c r="B41" s="13">
        <f>IF('Fiches recettes'!$B$29="","",'Fiches recettes'!$B$29)</f>
        <v/>
      </c>
      <c r="C41" s="12">
        <f>IF('Fiches recettes'!$AM$29="","",'Fiches recettes'!$AM$29)</f>
        <v/>
      </c>
      <c r="D41" s="13">
        <f>IF('Fiches recettes'!$AN$29="","",'Fiches recettes'!$AN$29)</f>
        <v/>
      </c>
    </row>
    <row r="42">
      <c r="A42" s="10">
        <f>IF('Fiches recettes'!$A$30="","",'Fiches recettes'!$A$30)</f>
        <v/>
      </c>
      <c r="B42" s="10">
        <f>IF('Fiches recettes'!$B$30="","",'Fiches recettes'!$B$30)</f>
        <v/>
      </c>
      <c r="C42" s="9">
        <f>IF('Fiches recettes'!$AM$30="","",'Fiches recettes'!$AM$30)</f>
        <v/>
      </c>
      <c r="D42" s="10">
        <f>IF('Fiches recettes'!$AN$30="","",'Fiches recettes'!$AN$30)</f>
        <v/>
      </c>
    </row>
    <row r="43">
      <c r="A43" s="13">
        <f>IF('Fiches recettes'!$A$31="","",'Fiches recettes'!$A$31)</f>
        <v/>
      </c>
      <c r="B43" s="13">
        <f>IF('Fiches recettes'!$B$31="","",'Fiches recettes'!$B$31)</f>
        <v/>
      </c>
      <c r="C43" s="12">
        <f>IF('Fiches recettes'!$AM$31="","",'Fiches recettes'!$AM$31)</f>
        <v/>
      </c>
      <c r="D43" s="13">
        <f>IF('Fiches recettes'!$AN$31="","",'Fiches recettes'!$AN$31)</f>
        <v/>
      </c>
    </row>
    <row r="44">
      <c r="A44" s="10">
        <f>IF('Fiches recettes'!$A$32="","",'Fiches recettes'!$A$32)</f>
        <v/>
      </c>
      <c r="B44" s="10">
        <f>IF('Fiches recettes'!$B$32="","",'Fiches recettes'!$B$32)</f>
        <v/>
      </c>
      <c r="C44" s="9">
        <f>IF('Fiches recettes'!$AM$32="","",'Fiches recettes'!$AM$32)</f>
        <v/>
      </c>
      <c r="D44" s="10">
        <f>IF('Fiches recettes'!$AN$32="","",'Fiches recettes'!$AN$32)</f>
        <v/>
      </c>
    </row>
    <row r="45">
      <c r="A45" s="13">
        <f>IF('Fiches recettes'!$A$33="","",'Fiches recettes'!$A$33)</f>
        <v/>
      </c>
      <c r="B45" s="13">
        <f>IF('Fiches recettes'!$B$33="","",'Fiches recettes'!$B$33)</f>
        <v/>
      </c>
      <c r="C45" s="12">
        <f>IF('Fiches recettes'!$AM$33="","",'Fiches recettes'!$AM$33)</f>
        <v/>
      </c>
      <c r="D45" s="13">
        <f>IF('Fiches recettes'!$AN$33="","",'Fiches recettes'!$AN$33)</f>
        <v/>
      </c>
    </row>
    <row r="46">
      <c r="A46" s="10">
        <f>IF('Fiches recettes'!$A$34="","",'Fiches recettes'!$A$34)</f>
        <v/>
      </c>
      <c r="B46" s="10">
        <f>IF('Fiches recettes'!$B$34="","",'Fiches recettes'!$B$34)</f>
        <v/>
      </c>
      <c r="C46" s="9">
        <f>IF('Fiches recettes'!$AM$34="","",'Fiches recettes'!$AM$34)</f>
        <v/>
      </c>
      <c r="D46" s="10">
        <f>IF('Fiches recettes'!$AN$34="","",'Fiches recettes'!$AN$34)</f>
        <v/>
      </c>
    </row>
    <row r="47">
      <c r="A47" s="13">
        <f>IF('Fiches recettes'!$A$35="","",'Fiches recettes'!$A$35)</f>
        <v/>
      </c>
      <c r="B47" s="13">
        <f>IF('Fiches recettes'!$B$35="","",'Fiches recettes'!$B$35)</f>
        <v/>
      </c>
      <c r="C47" s="12">
        <f>IF('Fiches recettes'!$AM$35="","",'Fiches recettes'!$AM$35)</f>
        <v/>
      </c>
      <c r="D47" s="13">
        <f>IF('Fiches recettes'!$AN$35="","",'Fiches recettes'!$AN$35)</f>
        <v/>
      </c>
    </row>
    <row r="48">
      <c r="A48" s="10">
        <f>IF('Fiches recettes'!$A$36="","",'Fiches recettes'!$A$36)</f>
        <v/>
      </c>
      <c r="B48" s="10">
        <f>IF('Fiches recettes'!$B$36="","",'Fiches recettes'!$B$36)</f>
        <v/>
      </c>
      <c r="C48" s="9">
        <f>IF('Fiches recettes'!$AM$36="","",'Fiches recettes'!$AM$36)</f>
        <v/>
      </c>
      <c r="D48" s="10">
        <f>IF('Fiches recettes'!$AN$36="","",'Fiches recettes'!$AN$36)</f>
        <v/>
      </c>
    </row>
    <row r="49">
      <c r="A49" s="13">
        <f>IF('Fiches recettes'!$A$37="","",'Fiches recettes'!$A$37)</f>
        <v/>
      </c>
      <c r="B49" s="13">
        <f>IF('Fiches recettes'!$B$37="","",'Fiches recettes'!$B$37)</f>
        <v/>
      </c>
      <c r="C49" s="12">
        <f>IF('Fiches recettes'!$AM$37="","",'Fiches recettes'!$AM$37)</f>
        <v/>
      </c>
      <c r="D49" s="13">
        <f>IF('Fiches recettes'!$AN$37="","",'Fiches recettes'!$AN$37)</f>
        <v/>
      </c>
    </row>
    <row r="50">
      <c r="A50" s="10">
        <f>IF('Fiches recettes'!$A$38="","",'Fiches recettes'!$A$38)</f>
        <v/>
      </c>
      <c r="B50" s="10">
        <f>IF('Fiches recettes'!$B$38="","",'Fiches recettes'!$B$38)</f>
        <v/>
      </c>
      <c r="C50" s="9">
        <f>IF('Fiches recettes'!$AM$38="","",'Fiches recettes'!$AM$38)</f>
        <v/>
      </c>
      <c r="D50" s="10">
        <f>IF('Fiches recettes'!$AN$38="","",'Fiches recettes'!$AN$38)</f>
        <v/>
      </c>
    </row>
    <row r="51">
      <c r="A51" s="13">
        <f>IF('Fiches recettes'!$A$39="","",'Fiches recettes'!$A$39)</f>
        <v/>
      </c>
      <c r="B51" s="13">
        <f>IF('Fiches recettes'!$B$39="","",'Fiches recettes'!$B$39)</f>
        <v/>
      </c>
      <c r="C51" s="12">
        <f>IF('Fiches recettes'!$AM$39="","",'Fiches recettes'!$AM$39)</f>
        <v/>
      </c>
      <c r="D51" s="13">
        <f>IF('Fiches recettes'!$AN$39="","",'Fiches recettes'!$AN$39)</f>
        <v/>
      </c>
    </row>
    <row r="52">
      <c r="A52" s="10">
        <f>IF('Fiches recettes'!$A$40="","",'Fiches recettes'!$A$40)</f>
        <v/>
      </c>
      <c r="B52" s="10">
        <f>IF('Fiches recettes'!$B$40="","",'Fiches recettes'!$B$40)</f>
        <v/>
      </c>
      <c r="C52" s="9">
        <f>IF('Fiches recettes'!$AM$40="","",'Fiches recettes'!$AM$40)</f>
        <v/>
      </c>
      <c r="D52" s="10">
        <f>IF('Fiches recettes'!$AN$40="","",'Fiches recettes'!$AN$40)</f>
        <v/>
      </c>
    </row>
    <row r="53">
      <c r="A53" s="13">
        <f>IF('Fiches recettes'!$A$41="","",'Fiches recettes'!$A$41)</f>
        <v/>
      </c>
      <c r="B53" s="13">
        <f>IF('Fiches recettes'!$B$41="","",'Fiches recettes'!$B$41)</f>
        <v/>
      </c>
      <c r="C53" s="12">
        <f>IF('Fiches recettes'!$AM$41="","",'Fiches recettes'!$AM$41)</f>
        <v/>
      </c>
      <c r="D53" s="13">
        <f>IF('Fiches recettes'!$AN$41="","",'Fiches recettes'!$AN$41)</f>
        <v/>
      </c>
    </row>
    <row r="54">
      <c r="A54" s="10">
        <f>IF('Fiches recettes'!$A$42="","",'Fiches recettes'!$A$42)</f>
        <v/>
      </c>
      <c r="B54" s="10">
        <f>IF('Fiches recettes'!$B$42="","",'Fiches recettes'!$B$42)</f>
        <v/>
      </c>
      <c r="C54" s="9">
        <f>IF('Fiches recettes'!$AM$42="","",'Fiches recettes'!$AM$42)</f>
        <v/>
      </c>
      <c r="D54" s="10">
        <f>IF('Fiches recettes'!$AN$42="","",'Fiches recettes'!$AN$42)</f>
        <v/>
      </c>
    </row>
    <row r="55">
      <c r="A55" s="13">
        <f>IF('Fiches recettes'!$A$43="","",'Fiches recettes'!$A$43)</f>
        <v/>
      </c>
      <c r="B55" s="13">
        <f>IF('Fiches recettes'!$B$43="","",'Fiches recettes'!$B$43)</f>
        <v/>
      </c>
      <c r="C55" s="12">
        <f>IF('Fiches recettes'!$AM$43="","",'Fiches recettes'!$AM$43)</f>
        <v/>
      </c>
      <c r="D55" s="13">
        <f>IF('Fiches recettes'!$AN$43="","",'Fiches recettes'!$AN$43)</f>
        <v/>
      </c>
    </row>
    <row r="56">
      <c r="A56" s="10">
        <f>IF('Fiches recettes'!$A$44="","",'Fiches recettes'!$A$44)</f>
        <v/>
      </c>
      <c r="B56" s="10">
        <f>IF('Fiches recettes'!$B$44="","",'Fiches recettes'!$B$44)</f>
        <v/>
      </c>
      <c r="C56" s="9">
        <f>IF('Fiches recettes'!$AM$44="","",'Fiches recettes'!$AM$44)</f>
        <v/>
      </c>
      <c r="D56" s="10">
        <f>IF('Fiches recettes'!$AN$44="","",'Fiches recettes'!$AN$44)</f>
        <v/>
      </c>
    </row>
    <row r="57">
      <c r="A57" s="13">
        <f>IF('Fiches recettes'!$A$45="","",'Fiches recettes'!$A$45)</f>
        <v/>
      </c>
      <c r="B57" s="13">
        <f>IF('Fiches recettes'!$B$45="","",'Fiches recettes'!$B$45)</f>
        <v/>
      </c>
      <c r="C57" s="12">
        <f>IF('Fiches recettes'!$AM$45="","",'Fiches recettes'!$AM$45)</f>
        <v/>
      </c>
      <c r="D57" s="13">
        <f>IF('Fiches recettes'!$AN$45="","",'Fiches recettes'!$AN$45)</f>
        <v/>
      </c>
    </row>
    <row r="58">
      <c r="A58" s="10">
        <f>IF('Fiches recettes'!$A$46="","",'Fiches recettes'!$A$46)</f>
        <v/>
      </c>
      <c r="B58" s="10">
        <f>IF('Fiches recettes'!$B$46="","",'Fiches recettes'!$B$46)</f>
        <v/>
      </c>
      <c r="C58" s="9">
        <f>IF('Fiches recettes'!$AM$46="","",'Fiches recettes'!$AM$46)</f>
        <v/>
      </c>
      <c r="D58" s="10">
        <f>IF('Fiches recettes'!$AN$46="","",'Fiches recettes'!$AN$46)</f>
        <v/>
      </c>
    </row>
    <row r="59">
      <c r="A59" s="13">
        <f>IF('Fiches recettes'!$A$47="","",'Fiches recettes'!$A$47)</f>
        <v/>
      </c>
      <c r="B59" s="13">
        <f>IF('Fiches recettes'!$B$47="","",'Fiches recettes'!$B$47)</f>
        <v/>
      </c>
      <c r="C59" s="12">
        <f>IF('Fiches recettes'!$AM$47="","",'Fiches recettes'!$AM$47)</f>
        <v/>
      </c>
      <c r="D59" s="13">
        <f>IF('Fiches recettes'!$AN$47="","",'Fiches recettes'!$AN$47)</f>
        <v/>
      </c>
    </row>
    <row r="60">
      <c r="A60" s="10">
        <f>IF('Fiches recettes'!$A$48="","",'Fiches recettes'!$A$48)</f>
        <v/>
      </c>
      <c r="B60" s="10">
        <f>IF('Fiches recettes'!$B$48="","",'Fiches recettes'!$B$48)</f>
        <v/>
      </c>
      <c r="C60" s="9">
        <f>IF('Fiches recettes'!$AM$48="","",'Fiches recettes'!$AM$48)</f>
        <v/>
      </c>
      <c r="D60" s="10">
        <f>IF('Fiches recettes'!$AN$48="","",'Fiches recettes'!$AN$48)</f>
        <v/>
      </c>
    </row>
    <row r="61">
      <c r="A61" s="13">
        <f>IF('Fiches recettes'!$A$49="","",'Fiches recettes'!$A$49)</f>
        <v/>
      </c>
      <c r="B61" s="13">
        <f>IF('Fiches recettes'!$B$49="","",'Fiches recettes'!$B$49)</f>
        <v/>
      </c>
      <c r="C61" s="12">
        <f>IF('Fiches recettes'!$AM$49="","",'Fiches recettes'!$AM$49)</f>
        <v/>
      </c>
      <c r="D61" s="13">
        <f>IF('Fiches recettes'!$AN$49="","",'Fiches recettes'!$AN$49)</f>
        <v/>
      </c>
    </row>
    <row r="62">
      <c r="A62" s="10">
        <f>IF('Fiches recettes'!$A$50="","",'Fiches recettes'!$A$50)</f>
        <v/>
      </c>
      <c r="B62" s="10">
        <f>IF('Fiches recettes'!$B$50="","",'Fiches recettes'!$B$50)</f>
        <v/>
      </c>
      <c r="C62" s="9">
        <f>IF('Fiches recettes'!$AM$50="","",'Fiches recettes'!$AM$50)</f>
        <v/>
      </c>
      <c r="D62" s="10">
        <f>IF('Fiches recettes'!$AN$50="","",'Fiches recettes'!$AN$50)</f>
        <v/>
      </c>
    </row>
    <row r="63">
      <c r="A63" s="13">
        <f>IF('Fiches recettes'!$A$51="","",'Fiches recettes'!$A$51)</f>
        <v/>
      </c>
      <c r="B63" s="13">
        <f>IF('Fiches recettes'!$B$51="","",'Fiches recettes'!$B$51)</f>
        <v/>
      </c>
      <c r="C63" s="12">
        <f>IF('Fiches recettes'!$AM$51="","",'Fiches recettes'!$AM$51)</f>
        <v/>
      </c>
      <c r="D63" s="13">
        <f>IF('Fiches recettes'!$AN$51="","",'Fiches recettes'!$AN$51)</f>
        <v/>
      </c>
    </row>
    <row r="64">
      <c r="A64" s="10">
        <f>IF('Fiches recettes'!$A$52="","",'Fiches recettes'!$A$52)</f>
        <v/>
      </c>
      <c r="B64" s="10">
        <f>IF('Fiches recettes'!$B$52="","",'Fiches recettes'!$B$52)</f>
        <v/>
      </c>
      <c r="C64" s="9">
        <f>IF('Fiches recettes'!$AM$52="","",'Fiches recettes'!$AM$52)</f>
        <v/>
      </c>
      <c r="D64" s="10">
        <f>IF('Fiches recettes'!$AN$52="","",'Fiches recettes'!$AN$52)</f>
        <v/>
      </c>
    </row>
    <row r="65">
      <c r="A65" s="13">
        <f>IF('Fiches recettes'!$A$53="","",'Fiches recettes'!$A$53)</f>
        <v/>
      </c>
      <c r="B65" s="13">
        <f>IF('Fiches recettes'!$B$53="","",'Fiches recettes'!$B$53)</f>
        <v/>
      </c>
      <c r="C65" s="12">
        <f>IF('Fiches recettes'!$AM$53="","",'Fiches recettes'!$AM$53)</f>
        <v/>
      </c>
      <c r="D65" s="13">
        <f>IF('Fiches recettes'!$AN$53="","",'Fiches recettes'!$AN$53)</f>
        <v/>
      </c>
    </row>
    <row r="66">
      <c r="A66" s="10">
        <f>IF('Fiches recettes'!$A$54="","",'Fiches recettes'!$A$54)</f>
        <v/>
      </c>
      <c r="B66" s="10">
        <f>IF('Fiches recettes'!$B$54="","",'Fiches recettes'!$B$54)</f>
        <v/>
      </c>
      <c r="C66" s="9">
        <f>IF('Fiches recettes'!$AM$54="","",'Fiches recettes'!$AM$54)</f>
        <v/>
      </c>
      <c r="D66" s="10">
        <f>IF('Fiches recettes'!$AN$54="","",'Fiches recettes'!$AN$54)</f>
        <v/>
      </c>
    </row>
    <row r="67">
      <c r="A67" s="13">
        <f>IF('Fiches recettes'!$A$55="","",'Fiches recettes'!$A$55)</f>
        <v/>
      </c>
      <c r="B67" s="13">
        <f>IF('Fiches recettes'!$B$55="","",'Fiches recettes'!$B$55)</f>
        <v/>
      </c>
      <c r="C67" s="12">
        <f>IF('Fiches recettes'!$AM$55="","",'Fiches recettes'!$AM$55)</f>
        <v/>
      </c>
      <c r="D67" s="13">
        <f>IF('Fiches recettes'!$AN$55="","",'Fiches recettes'!$AN$55)</f>
        <v/>
      </c>
    </row>
    <row r="68">
      <c r="A68" s="10">
        <f>IF('Fiches recettes'!$A$56="","",'Fiches recettes'!$A$56)</f>
        <v/>
      </c>
      <c r="B68" s="10">
        <f>IF('Fiches recettes'!$B$56="","",'Fiches recettes'!$B$56)</f>
        <v/>
      </c>
      <c r="C68" s="9">
        <f>IF('Fiches recettes'!$AM$56="","",'Fiches recettes'!$AM$56)</f>
        <v/>
      </c>
      <c r="D68" s="10">
        <f>IF('Fiches recettes'!$AN$56="","",'Fiches recettes'!$AN$56)</f>
        <v/>
      </c>
    </row>
    <row r="69">
      <c r="A69" s="13">
        <f>IF('Fiches recettes'!$A$57="","",'Fiches recettes'!$A$57)</f>
        <v/>
      </c>
      <c r="B69" s="13">
        <f>IF('Fiches recettes'!$B$57="","",'Fiches recettes'!$B$57)</f>
        <v/>
      </c>
      <c r="C69" s="12">
        <f>IF('Fiches recettes'!$AM$57="","",'Fiches recettes'!$AM$57)</f>
        <v/>
      </c>
      <c r="D69" s="13">
        <f>IF('Fiches recettes'!$AN$57="","",'Fiches recettes'!$AN$57)</f>
        <v/>
      </c>
    </row>
    <row r="70">
      <c r="A70" s="10">
        <f>IF('Fiches recettes'!$A$58="","",'Fiches recettes'!$A$58)</f>
        <v/>
      </c>
      <c r="B70" s="10">
        <f>IF('Fiches recettes'!$B$58="","",'Fiches recettes'!$B$58)</f>
        <v/>
      </c>
      <c r="C70" s="9">
        <f>IF('Fiches recettes'!$AM$58="","",'Fiches recettes'!$AM$58)</f>
        <v/>
      </c>
      <c r="D70" s="10">
        <f>IF('Fiches recettes'!$AN$58="","",'Fiches recettes'!$AN$58)</f>
        <v/>
      </c>
    </row>
    <row r="71">
      <c r="A71" s="13">
        <f>IF('Fiches recettes'!$A$59="","",'Fiches recettes'!$A$59)</f>
        <v/>
      </c>
      <c r="B71" s="13">
        <f>IF('Fiches recettes'!$B$59="","",'Fiches recettes'!$B$59)</f>
        <v/>
      </c>
      <c r="C71" s="12">
        <f>IF('Fiches recettes'!$AM$59="","",'Fiches recettes'!$AM$59)</f>
        <v/>
      </c>
      <c r="D71" s="13">
        <f>IF('Fiches recettes'!$AN$59="","",'Fiches recettes'!$AN$59)</f>
        <v/>
      </c>
    </row>
    <row r="72">
      <c r="A72" s="10">
        <f>IF('Fiches recettes'!$A$60="","",'Fiches recettes'!$A$60)</f>
        <v/>
      </c>
      <c r="B72" s="10">
        <f>IF('Fiches recettes'!$B$60="","",'Fiches recettes'!$B$60)</f>
        <v/>
      </c>
      <c r="C72" s="9">
        <f>IF('Fiches recettes'!$AM$60="","",'Fiches recettes'!$AM$60)</f>
        <v/>
      </c>
      <c r="D72" s="10">
        <f>IF('Fiches recettes'!$AN$60="","",'Fiches recettes'!$AN$60)</f>
        <v/>
      </c>
    </row>
    <row r="73">
      <c r="A73" s="13">
        <f>IF('Fiches recettes'!$A$61="","",'Fiches recettes'!$A$61)</f>
        <v/>
      </c>
      <c r="B73" s="13">
        <f>IF('Fiches recettes'!$B$61="","",'Fiches recettes'!$B$61)</f>
        <v/>
      </c>
      <c r="C73" s="12">
        <f>IF('Fiches recettes'!$AM$61="","",'Fiches recettes'!$AM$61)</f>
        <v/>
      </c>
      <c r="D73" s="13">
        <f>IF('Fiches recettes'!$AN$61="","",'Fiches recettes'!$AN$61)</f>
        <v/>
      </c>
    </row>
    <row r="74">
      <c r="A74" s="10">
        <f>IF('Fiches recettes'!$A$62="","",'Fiches recettes'!$A$62)</f>
        <v/>
      </c>
      <c r="B74" s="10">
        <f>IF('Fiches recettes'!$B$62="","",'Fiches recettes'!$B$62)</f>
        <v/>
      </c>
      <c r="C74" s="9">
        <f>IF('Fiches recettes'!$AM$62="","",'Fiches recettes'!$AM$62)</f>
        <v/>
      </c>
      <c r="D74" s="10">
        <f>IF('Fiches recettes'!$AN$62="","",'Fiches recettes'!$AN$62)</f>
        <v/>
      </c>
    </row>
    <row r="75">
      <c r="A75" s="13">
        <f>IF('Fiches recettes'!$A$63="","",'Fiches recettes'!$A$63)</f>
        <v/>
      </c>
      <c r="B75" s="13">
        <f>IF('Fiches recettes'!$B$63="","",'Fiches recettes'!$B$63)</f>
        <v/>
      </c>
      <c r="C75" s="12">
        <f>IF('Fiches recettes'!$AM$63="","",'Fiches recettes'!$AM$63)</f>
        <v/>
      </c>
      <c r="D75" s="13">
        <f>IF('Fiches recettes'!$AN$63="","",'Fiches recettes'!$AN$63)</f>
        <v/>
      </c>
    </row>
    <row r="76">
      <c r="A76" s="10">
        <f>IF('Fiches recettes'!$A$64="","",'Fiches recettes'!$A$64)</f>
        <v/>
      </c>
      <c r="B76" s="10">
        <f>IF('Fiches recettes'!$B$64="","",'Fiches recettes'!$B$64)</f>
        <v/>
      </c>
      <c r="C76" s="9">
        <f>IF('Fiches recettes'!$AM$64="","",'Fiches recettes'!$AM$64)</f>
        <v/>
      </c>
      <c r="D76" s="10">
        <f>IF('Fiches recettes'!$AN$64="","",'Fiches recettes'!$AN$64)</f>
        <v/>
      </c>
    </row>
    <row r="77">
      <c r="A77" s="13">
        <f>IF('Fiches recettes'!$A$65="","",'Fiches recettes'!$A$65)</f>
        <v/>
      </c>
      <c r="B77" s="13">
        <f>IF('Fiches recettes'!$B$65="","",'Fiches recettes'!$B$65)</f>
        <v/>
      </c>
      <c r="C77" s="12">
        <f>IF('Fiches recettes'!$AM$65="","",'Fiches recettes'!$AM$65)</f>
        <v/>
      </c>
      <c r="D77" s="13">
        <f>IF('Fiches recettes'!$AN$65="","",'Fiches recettes'!$AN$65)</f>
        <v/>
      </c>
    </row>
    <row r="78">
      <c r="A78" s="10">
        <f>IF('Fiches recettes'!$A$66="","",'Fiches recettes'!$A$66)</f>
        <v/>
      </c>
      <c r="B78" s="10">
        <f>IF('Fiches recettes'!$B$66="","",'Fiches recettes'!$B$66)</f>
        <v/>
      </c>
      <c r="C78" s="9">
        <f>IF('Fiches recettes'!$AM$66="","",'Fiches recettes'!$AM$66)</f>
        <v/>
      </c>
      <c r="D78" s="10">
        <f>IF('Fiches recettes'!$AN$66="","",'Fiches recettes'!$AN$66)</f>
        <v/>
      </c>
    </row>
    <row r="79">
      <c r="A79" s="13">
        <f>IF('Fiches recettes'!$A$67="","",'Fiches recettes'!$A$67)</f>
        <v/>
      </c>
      <c r="B79" s="13">
        <f>IF('Fiches recettes'!$B$67="","",'Fiches recettes'!$B$67)</f>
        <v/>
      </c>
      <c r="C79" s="12">
        <f>IF('Fiches recettes'!$AM$67="","",'Fiches recettes'!$AM$67)</f>
        <v/>
      </c>
      <c r="D79" s="13">
        <f>IF('Fiches recettes'!$AN$67="","",'Fiches recettes'!$AN$67)</f>
        <v/>
      </c>
    </row>
    <row r="80">
      <c r="A80" s="10">
        <f>IF('Fiches recettes'!$A$68="","",'Fiches recettes'!$A$68)</f>
        <v/>
      </c>
      <c r="B80" s="10">
        <f>IF('Fiches recettes'!$B$68="","",'Fiches recettes'!$B$68)</f>
        <v/>
      </c>
      <c r="C80" s="9">
        <f>IF('Fiches recettes'!$AM$68="","",'Fiches recettes'!$AM$68)</f>
        <v/>
      </c>
      <c r="D80" s="10">
        <f>IF('Fiches recettes'!$AN$68="","",'Fiches recettes'!$AN$68)</f>
        <v/>
      </c>
    </row>
    <row r="81">
      <c r="A81" s="13">
        <f>IF('Fiches recettes'!$A$69="","",'Fiches recettes'!$A$69)</f>
        <v/>
      </c>
      <c r="B81" s="13">
        <f>IF('Fiches recettes'!$B$69="","",'Fiches recettes'!$B$69)</f>
        <v/>
      </c>
      <c r="C81" s="12">
        <f>IF('Fiches recettes'!$AM$69="","",'Fiches recettes'!$AM$69)</f>
        <v/>
      </c>
      <c r="D81" s="13">
        <f>IF('Fiches recettes'!$AN$69="","",'Fiches recettes'!$AN$69)</f>
        <v/>
      </c>
    </row>
    <row r="82">
      <c r="A82" s="10">
        <f>IF('Fiches recettes'!$A$70="","",'Fiches recettes'!$A$70)</f>
        <v/>
      </c>
      <c r="B82" s="10">
        <f>IF('Fiches recettes'!$B$70="","",'Fiches recettes'!$B$70)</f>
        <v/>
      </c>
      <c r="C82" s="9">
        <f>IF('Fiches recettes'!$AM$70="","",'Fiches recettes'!$AM$70)</f>
        <v/>
      </c>
      <c r="D82" s="10">
        <f>IF('Fiches recettes'!$AN$70="","",'Fiches recettes'!$AN$70)</f>
        <v/>
      </c>
    </row>
    <row r="83">
      <c r="A83" s="13">
        <f>IF('Fiches recettes'!$A$71="","",'Fiches recettes'!$A$71)</f>
        <v/>
      </c>
      <c r="B83" s="13">
        <f>IF('Fiches recettes'!$B$71="","",'Fiches recettes'!$B$71)</f>
        <v/>
      </c>
      <c r="C83" s="12">
        <f>IF('Fiches recettes'!$AM$71="","",'Fiches recettes'!$AM$71)</f>
        <v/>
      </c>
      <c r="D83" s="13">
        <f>IF('Fiches recettes'!$AN$71="","",'Fiches recettes'!$AN$71)</f>
        <v/>
      </c>
    </row>
    <row r="84">
      <c r="A84" s="10">
        <f>IF('Fiches recettes'!$A$72="","",'Fiches recettes'!$A$72)</f>
        <v/>
      </c>
      <c r="B84" s="10">
        <f>IF('Fiches recettes'!$B$72="","",'Fiches recettes'!$B$72)</f>
        <v/>
      </c>
      <c r="C84" s="9">
        <f>IF('Fiches recettes'!$AM$72="","",'Fiches recettes'!$AM$72)</f>
        <v/>
      </c>
      <c r="D84" s="10">
        <f>IF('Fiches recettes'!$AN$72="","",'Fiches recettes'!$AN$72)</f>
        <v/>
      </c>
    </row>
    <row r="85">
      <c r="A85" s="13">
        <f>IF('Fiches recettes'!$A$73="","",'Fiches recettes'!$A$73)</f>
        <v/>
      </c>
      <c r="B85" s="13">
        <f>IF('Fiches recettes'!$B$73="","",'Fiches recettes'!$B$73)</f>
        <v/>
      </c>
      <c r="C85" s="12">
        <f>IF('Fiches recettes'!$AM$73="","",'Fiches recettes'!$AM$73)</f>
        <v/>
      </c>
      <c r="D85" s="13">
        <f>IF('Fiches recettes'!$AN$73="","",'Fiches recettes'!$AN$73)</f>
        <v/>
      </c>
    </row>
    <row r="86">
      <c r="A86" s="10">
        <f>IF('Fiches recettes'!$A$74="","",'Fiches recettes'!$A$74)</f>
        <v/>
      </c>
      <c r="B86" s="10">
        <f>IF('Fiches recettes'!$B$74="","",'Fiches recettes'!$B$74)</f>
        <v/>
      </c>
      <c r="C86" s="9">
        <f>IF('Fiches recettes'!$AM$74="","",'Fiches recettes'!$AM$74)</f>
        <v/>
      </c>
      <c r="D86" s="10">
        <f>IF('Fiches recettes'!$AN$74="","",'Fiches recettes'!$AN$74)</f>
        <v/>
      </c>
    </row>
    <row r="87">
      <c r="A87" s="13">
        <f>IF('Fiches recettes'!$A$75="","",'Fiches recettes'!$A$75)</f>
        <v/>
      </c>
      <c r="B87" s="13">
        <f>IF('Fiches recettes'!$B$75="","",'Fiches recettes'!$B$75)</f>
        <v/>
      </c>
      <c r="C87" s="12">
        <f>IF('Fiches recettes'!$AM$75="","",'Fiches recettes'!$AM$75)</f>
        <v/>
      </c>
      <c r="D87" s="13">
        <f>IF('Fiches recettes'!$AN$75="","",'Fiches recettes'!$AN$75)</f>
        <v/>
      </c>
    </row>
    <row r="88">
      <c r="A88" s="10">
        <f>IF('Fiches recettes'!$A$76="","",'Fiches recettes'!$A$76)</f>
        <v/>
      </c>
      <c r="B88" s="10">
        <f>IF('Fiches recettes'!$B$76="","",'Fiches recettes'!$B$76)</f>
        <v/>
      </c>
      <c r="C88" s="9">
        <f>IF('Fiches recettes'!$AM$76="","",'Fiches recettes'!$AM$76)</f>
        <v/>
      </c>
      <c r="D88" s="10">
        <f>IF('Fiches recettes'!$AN$76="","",'Fiches recettes'!$AN$76)</f>
        <v/>
      </c>
    </row>
    <row r="89">
      <c r="A89" s="13">
        <f>IF('Fiches recettes'!$A$77="","",'Fiches recettes'!$A$77)</f>
        <v/>
      </c>
      <c r="B89" s="13">
        <f>IF('Fiches recettes'!$B$77="","",'Fiches recettes'!$B$77)</f>
        <v/>
      </c>
      <c r="C89" s="12">
        <f>IF('Fiches recettes'!$AM$77="","",'Fiches recettes'!$AM$77)</f>
        <v/>
      </c>
      <c r="D89" s="13">
        <f>IF('Fiches recettes'!$AN$77="","",'Fiches recettes'!$AN$77)</f>
        <v/>
      </c>
    </row>
    <row r="90">
      <c r="A90" s="10">
        <f>IF('Fiches recettes'!$A$78="","",'Fiches recettes'!$A$78)</f>
        <v/>
      </c>
      <c r="B90" s="10">
        <f>IF('Fiches recettes'!$B$78="","",'Fiches recettes'!$B$78)</f>
        <v/>
      </c>
      <c r="C90" s="9">
        <f>IF('Fiches recettes'!$AM$78="","",'Fiches recettes'!$AM$78)</f>
        <v/>
      </c>
      <c r="D90" s="10">
        <f>IF('Fiches recettes'!$AN$78="","",'Fiches recettes'!$AN$78)</f>
        <v/>
      </c>
    </row>
    <row r="91">
      <c r="A91" s="13">
        <f>IF('Fiches recettes'!$A$79="","",'Fiches recettes'!$A$79)</f>
        <v/>
      </c>
      <c r="B91" s="13">
        <f>IF('Fiches recettes'!$B$79="","",'Fiches recettes'!$B$79)</f>
        <v/>
      </c>
      <c r="C91" s="12">
        <f>IF('Fiches recettes'!$AM$79="","",'Fiches recettes'!$AM$79)</f>
        <v/>
      </c>
      <c r="D91" s="13">
        <f>IF('Fiches recettes'!$AN$79="","",'Fiches recettes'!$AN$79)</f>
        <v/>
      </c>
    </row>
    <row r="92">
      <c r="A92" s="10">
        <f>IF('Fiches recettes'!$A$80="","",'Fiches recettes'!$A$80)</f>
        <v/>
      </c>
      <c r="B92" s="10">
        <f>IF('Fiches recettes'!$B$80="","",'Fiches recettes'!$B$80)</f>
        <v/>
      </c>
      <c r="C92" s="9">
        <f>IF('Fiches recettes'!$AM$80="","",'Fiches recettes'!$AM$80)</f>
        <v/>
      </c>
      <c r="D92" s="10">
        <f>IF('Fiches recettes'!$AN$80="","",'Fiches recettes'!$AN$80)</f>
        <v/>
      </c>
    </row>
    <row r="93">
      <c r="A93" s="13">
        <f>IF('Fiches recettes'!$A$81="","",'Fiches recettes'!$A$81)</f>
        <v/>
      </c>
      <c r="B93" s="13">
        <f>IF('Fiches recettes'!$B$81="","",'Fiches recettes'!$B$81)</f>
        <v/>
      </c>
      <c r="C93" s="12">
        <f>IF('Fiches recettes'!$AM$81="","",'Fiches recettes'!$AM$81)</f>
        <v/>
      </c>
      <c r="D93" s="13">
        <f>IF('Fiches recettes'!$AN$81="","",'Fiches recettes'!$AN$81)</f>
        <v/>
      </c>
    </row>
    <row r="94">
      <c r="A94" s="10">
        <f>IF('Fiches recettes'!$A$82="","",'Fiches recettes'!$A$82)</f>
        <v/>
      </c>
      <c r="B94" s="10">
        <f>IF('Fiches recettes'!$B$82="","",'Fiches recettes'!$B$82)</f>
        <v/>
      </c>
      <c r="C94" s="9">
        <f>IF('Fiches recettes'!$AM$82="","",'Fiches recettes'!$AM$82)</f>
        <v/>
      </c>
      <c r="D94" s="10">
        <f>IF('Fiches recettes'!$AN$82="","",'Fiches recettes'!$AN$82)</f>
        <v/>
      </c>
    </row>
    <row r="95">
      <c r="A95" s="13">
        <f>IF('Fiches recettes'!$A$83="","",'Fiches recettes'!$A$83)</f>
        <v/>
      </c>
      <c r="B95" s="13">
        <f>IF('Fiches recettes'!$B$83="","",'Fiches recettes'!$B$83)</f>
        <v/>
      </c>
      <c r="C95" s="12">
        <f>IF('Fiches recettes'!$AM$83="","",'Fiches recettes'!$AM$83)</f>
        <v/>
      </c>
      <c r="D95" s="13">
        <f>IF('Fiches recettes'!$AN$83="","",'Fiches recettes'!$AN$83)</f>
        <v/>
      </c>
    </row>
    <row r="96">
      <c r="A96" s="10">
        <f>IF('Fiches recettes'!$A$84="","",'Fiches recettes'!$A$84)</f>
        <v/>
      </c>
      <c r="B96" s="10">
        <f>IF('Fiches recettes'!$B$84="","",'Fiches recettes'!$B$84)</f>
        <v/>
      </c>
      <c r="C96" s="9">
        <f>IF('Fiches recettes'!$AM$84="","",'Fiches recettes'!$AM$84)</f>
        <v/>
      </c>
      <c r="D96" s="10">
        <f>IF('Fiches recettes'!$AN$84="","",'Fiches recettes'!$AN$84)</f>
        <v/>
      </c>
    </row>
    <row r="97">
      <c r="A97" s="13">
        <f>IF('Fiches recettes'!$A$85="","",'Fiches recettes'!$A$85)</f>
        <v/>
      </c>
      <c r="B97" s="13">
        <f>IF('Fiches recettes'!$B$85="","",'Fiches recettes'!$B$85)</f>
        <v/>
      </c>
      <c r="C97" s="12">
        <f>IF('Fiches recettes'!$AM$85="","",'Fiches recettes'!$AM$85)</f>
        <v/>
      </c>
      <c r="D97" s="13">
        <f>IF('Fiches recettes'!$AN$85="","",'Fiches recettes'!$AN$85)</f>
        <v/>
      </c>
    </row>
    <row r="98">
      <c r="A98" s="10">
        <f>IF('Fiches recettes'!$A$86="","",'Fiches recettes'!$A$86)</f>
        <v/>
      </c>
      <c r="B98" s="10">
        <f>IF('Fiches recettes'!$B$86="","",'Fiches recettes'!$B$86)</f>
        <v/>
      </c>
      <c r="C98" s="9">
        <f>IF('Fiches recettes'!$AM$86="","",'Fiches recettes'!$AM$86)</f>
        <v/>
      </c>
      <c r="D98" s="10">
        <f>IF('Fiches recettes'!$AN$86="","",'Fiches recettes'!$AN$86)</f>
        <v/>
      </c>
    </row>
    <row r="99">
      <c r="A99" s="13">
        <f>IF('Fiches recettes'!$A$87="","",'Fiches recettes'!$A$87)</f>
        <v/>
      </c>
      <c r="B99" s="13">
        <f>IF('Fiches recettes'!$B$87="","",'Fiches recettes'!$B$87)</f>
        <v/>
      </c>
      <c r="C99" s="12">
        <f>IF('Fiches recettes'!$AM$87="","",'Fiches recettes'!$AM$87)</f>
        <v/>
      </c>
      <c r="D99" s="13">
        <f>IF('Fiches recettes'!$AN$87="","",'Fiches recettes'!$AN$87)</f>
        <v/>
      </c>
    </row>
    <row r="100">
      <c r="A100" s="10">
        <f>IF('Fiches recettes'!$A$88="","",'Fiches recettes'!$A$88)</f>
        <v/>
      </c>
      <c r="B100" s="10">
        <f>IF('Fiches recettes'!$B$88="","",'Fiches recettes'!$B$88)</f>
        <v/>
      </c>
      <c r="C100" s="9">
        <f>IF('Fiches recettes'!$AM$88="","",'Fiches recettes'!$AM$88)</f>
        <v/>
      </c>
      <c r="D100" s="10">
        <f>IF('Fiches recettes'!$AN$88="","",'Fiches recettes'!$AN$88)</f>
        <v/>
      </c>
    </row>
    <row r="101">
      <c r="A101" s="13">
        <f>IF('Fiches recettes'!$A$89="","",'Fiches recettes'!$A$89)</f>
        <v/>
      </c>
      <c r="B101" s="13">
        <f>IF('Fiches recettes'!$B$89="","",'Fiches recettes'!$B$89)</f>
        <v/>
      </c>
      <c r="C101" s="12">
        <f>IF('Fiches recettes'!$AM$89="","",'Fiches recettes'!$AM$89)</f>
        <v/>
      </c>
      <c r="D101" s="13">
        <f>IF('Fiches recettes'!$AN$89="","",'Fiches recettes'!$AN$89)</f>
        <v/>
      </c>
    </row>
    <row r="102">
      <c r="A102" s="10">
        <f>IF('Fiches recettes'!$A$90="","",'Fiches recettes'!$A$90)</f>
        <v/>
      </c>
      <c r="B102" s="10">
        <f>IF('Fiches recettes'!$B$90="","",'Fiches recettes'!$B$90)</f>
        <v/>
      </c>
      <c r="C102" s="9">
        <f>IF('Fiches recettes'!$AM$90="","",'Fiches recettes'!$AM$90)</f>
        <v/>
      </c>
      <c r="D102" s="10">
        <f>IF('Fiches recettes'!$AN$90="","",'Fiches recettes'!$AN$90)</f>
        <v/>
      </c>
    </row>
    <row r="103">
      <c r="A103" s="13">
        <f>IF('Fiches recettes'!$A$91="","",'Fiches recettes'!$A$91)</f>
        <v/>
      </c>
      <c r="B103" s="13">
        <f>IF('Fiches recettes'!$B$91="","",'Fiches recettes'!$B$91)</f>
        <v/>
      </c>
      <c r="C103" s="12">
        <f>IF('Fiches recettes'!$AM$91="","",'Fiches recettes'!$AM$91)</f>
        <v/>
      </c>
      <c r="D103" s="13">
        <f>IF('Fiches recettes'!$AN$91="","",'Fiches recettes'!$AN$91)</f>
        <v/>
      </c>
    </row>
    <row r="104">
      <c r="A104" s="10">
        <f>IF('Fiches recettes'!$A$92="","",'Fiches recettes'!$A$92)</f>
        <v/>
      </c>
      <c r="B104" s="10">
        <f>IF('Fiches recettes'!$B$92="","",'Fiches recettes'!$B$92)</f>
        <v/>
      </c>
      <c r="C104" s="9">
        <f>IF('Fiches recettes'!$AM$92="","",'Fiches recettes'!$AM$92)</f>
        <v/>
      </c>
      <c r="D104" s="10">
        <f>IF('Fiches recettes'!$AN$92="","",'Fiches recettes'!$AN$92)</f>
        <v/>
      </c>
    </row>
    <row r="105">
      <c r="A105" s="13">
        <f>IF('Fiches recettes'!$A$93="","",'Fiches recettes'!$A$93)</f>
        <v/>
      </c>
      <c r="B105" s="13">
        <f>IF('Fiches recettes'!$B$93="","",'Fiches recettes'!$B$93)</f>
        <v/>
      </c>
      <c r="C105" s="12">
        <f>IF('Fiches recettes'!$AM$93="","",'Fiches recettes'!$AM$93)</f>
        <v/>
      </c>
      <c r="D105" s="13">
        <f>IF('Fiches recettes'!$AN$93="","",'Fiches recettes'!$AN$93)</f>
        <v/>
      </c>
    </row>
    <row r="106">
      <c r="A106" s="10">
        <f>IF('Fiches recettes'!$A$94="","",'Fiches recettes'!$A$94)</f>
        <v/>
      </c>
      <c r="B106" s="10">
        <f>IF('Fiches recettes'!$B$94="","",'Fiches recettes'!$B$94)</f>
        <v/>
      </c>
      <c r="C106" s="9">
        <f>IF('Fiches recettes'!$AM$94="","",'Fiches recettes'!$AM$94)</f>
        <v/>
      </c>
      <c r="D106" s="10">
        <f>IF('Fiches recettes'!$AN$94="","",'Fiches recettes'!$AN$94)</f>
        <v/>
      </c>
    </row>
    <row r="107">
      <c r="A107" s="13">
        <f>IF('Fiches recettes'!$A$95="","",'Fiches recettes'!$A$95)</f>
        <v/>
      </c>
      <c r="B107" s="13">
        <f>IF('Fiches recettes'!$B$95="","",'Fiches recettes'!$B$95)</f>
        <v/>
      </c>
      <c r="C107" s="12">
        <f>IF('Fiches recettes'!$AM$95="","",'Fiches recettes'!$AM$95)</f>
        <v/>
      </c>
      <c r="D107" s="13">
        <f>IF('Fiches recettes'!$AN$95="","",'Fiches recettes'!$AN$95)</f>
        <v/>
      </c>
    </row>
    <row r="108">
      <c r="A108" s="10">
        <f>IF('Fiches recettes'!$A$96="","",'Fiches recettes'!$A$96)</f>
        <v/>
      </c>
      <c r="B108" s="10">
        <f>IF('Fiches recettes'!$B$96="","",'Fiches recettes'!$B$96)</f>
        <v/>
      </c>
      <c r="C108" s="9">
        <f>IF('Fiches recettes'!$AM$96="","",'Fiches recettes'!$AM$96)</f>
        <v/>
      </c>
      <c r="D108" s="10">
        <f>IF('Fiches recettes'!$AN$96="","",'Fiches recettes'!$AN$96)</f>
        <v/>
      </c>
    </row>
    <row r="109">
      <c r="A109" s="13">
        <f>IF('Fiches recettes'!$A$97="","",'Fiches recettes'!$A$97)</f>
        <v/>
      </c>
      <c r="B109" s="13">
        <f>IF('Fiches recettes'!$B$97="","",'Fiches recettes'!$B$97)</f>
        <v/>
      </c>
      <c r="C109" s="12">
        <f>IF('Fiches recettes'!$AM$97="","",'Fiches recettes'!$AM$97)</f>
        <v/>
      </c>
      <c r="D109" s="13">
        <f>IF('Fiches recettes'!$AN$97="","",'Fiches recettes'!$AN$97)</f>
        <v/>
      </c>
    </row>
    <row r="110">
      <c r="A110" s="10">
        <f>IF('Fiches recettes'!$A$98="","",'Fiches recettes'!$A$98)</f>
        <v/>
      </c>
      <c r="B110" s="10">
        <f>IF('Fiches recettes'!$B$98="","",'Fiches recettes'!$B$98)</f>
        <v/>
      </c>
      <c r="C110" s="9">
        <f>IF('Fiches recettes'!$AM$98="","",'Fiches recettes'!$AM$98)</f>
        <v/>
      </c>
      <c r="D110" s="10">
        <f>IF('Fiches recettes'!$AN$98="","",'Fiches recettes'!$AN$98)</f>
        <v/>
      </c>
    </row>
    <row r="111">
      <c r="A111" s="13">
        <f>IF('Fiches recettes'!$A$99="","",'Fiches recettes'!$A$99)</f>
        <v/>
      </c>
      <c r="B111" s="13">
        <f>IF('Fiches recettes'!$B$99="","",'Fiches recettes'!$B$99)</f>
        <v/>
      </c>
      <c r="C111" s="12">
        <f>IF('Fiches recettes'!$AM$99="","",'Fiches recettes'!$AM$99)</f>
        <v/>
      </c>
      <c r="D111" s="13">
        <f>IF('Fiches recettes'!$AN$99="","",'Fiches recettes'!$AN$99)</f>
        <v/>
      </c>
    </row>
    <row r="112">
      <c r="A112" s="10">
        <f>IF('Fiches recettes'!$A$100="","",'Fiches recettes'!$A$100)</f>
        <v/>
      </c>
      <c r="B112" s="10">
        <f>IF('Fiches recettes'!$B$100="","",'Fiches recettes'!$B$100)</f>
        <v/>
      </c>
      <c r="C112" s="9">
        <f>IF('Fiches recettes'!$AM$100="","",'Fiches recettes'!$AM$100)</f>
        <v/>
      </c>
      <c r="D112" s="10">
        <f>IF('Fiches recettes'!$AN$100="","",'Fiches recettes'!$AN$100)</f>
        <v/>
      </c>
    </row>
    <row r="113">
      <c r="A113" s="13">
        <f>IF('Fiches recettes'!$A$101="","",'Fiches recettes'!$A$101)</f>
        <v/>
      </c>
      <c r="B113" s="13">
        <f>IF('Fiches recettes'!$B$101="","",'Fiches recettes'!$B$101)</f>
        <v/>
      </c>
      <c r="C113" s="12">
        <f>IF('Fiches recettes'!$AM$101="","",'Fiches recettes'!$AM$101)</f>
        <v/>
      </c>
      <c r="D113" s="13">
        <f>IF('Fiches recettes'!$AN$101="","",'Fiches recettes'!$AN$101)</f>
        <v/>
      </c>
    </row>
  </sheetData>
  <autoFilter ref="A13:D113"/>
  <mergeCells count="1">
    <mergeCell ref="A1:H1"/>
  </mergeCells>
  <conditionalFormatting sqref="D14:D113">
    <cfRule type="expression" priority="1" dxfId="0">
      <formula>$D14="Rentable"</formula>
    </cfRule>
    <cfRule type="expression" priority="2" dxfId="1">
      <formula>$D14="À revoir"</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9"/>
  <sheetViews>
    <sheetView showGridLines="0" workbookViewId="0">
      <pane ySplit="3" topLeftCell="A4" activePane="bottomLeft" state="frozen"/>
      <selection pane="bottomLeft" activeCell="A1" sqref="A1"/>
    </sheetView>
  </sheetViews>
  <sheetFormatPr baseColWidth="8" defaultRowHeight="15"/>
  <cols>
    <col width="28" customWidth="1" min="1" max="1"/>
    <col width="100" customWidth="1" min="2" max="2"/>
    <col width="4" customWidth="1" min="3" max="3"/>
    <col width="4" customWidth="1" min="4" max="4"/>
    <col width="4" customWidth="1" min="5" max="5"/>
    <col width="4" customWidth="1" min="6" max="6"/>
    <col width="4" customWidth="1" min="7" max="7"/>
    <col width="4" customWidth="1" min="8" max="8"/>
  </cols>
  <sheetData>
    <row r="1" ht="28" customHeight="1">
      <c r="A1" s="18" t="inlineStr">
        <is>
          <t>Mode d'emploi — Fiche technique pâtisserie</t>
        </is>
      </c>
    </row>
    <row r="3">
      <c r="A3" s="1" t="inlineStr">
        <is>
          <t>Rubrique</t>
        </is>
      </c>
      <c r="B3" s="1" t="inlineStr">
        <is>
          <t>Consignes pratiques</t>
        </is>
      </c>
    </row>
    <row r="4" ht="54" customHeight="1">
      <c r="A4" s="10" t="inlineStr">
        <is>
          <t>Fiches recettes</t>
        </is>
      </c>
      <c r="B4" s="10" t="inlineStr">
        <is>
          <t>Une ligne correspond à une recette. Les colonnes A à F identifient la fiche. Les colonnes G à AD regroupent les 6 ingrédients, leurs quantités, prix unitaires et coûts. Les colonnes AE à AN calculent automatiquement les coûts, prix, marge et alerte. Les colonnes AO et AP conservent les allergènes et instructions.</t>
        </is>
      </c>
    </row>
    <row r="5" ht="54" customHeight="1">
      <c r="A5" s="13" t="inlineStr">
        <is>
          <t>Cellules jaunes</t>
        </is>
      </c>
      <c r="B5" s="13" t="inlineStr">
        <is>
          <t>Les cellules jaune pâle sont destinées à la saisie ou à la mise à jour : identification, famille, date, portions, ingrédients, quantités, perte, prix de vente, TVA, allergènes et fabrication. Les cellules de calcul ne doivent pas être remplacées.</t>
        </is>
      </c>
    </row>
    <row r="6" ht="54" customHeight="1">
      <c r="A6" s="10" t="inlineStr">
        <is>
          <t>Tarifs ingrédients</t>
        </is>
      </c>
      <c r="B6" s="10" t="inlineStr">
        <is>
          <t>Mettre à jour les codes, prix d'achat HT, fournisseurs et dates de tarif. Le prix est exprimé par kg ou litre. Les recherches de prix des fiches recettes utilisent le code ingrédient de cette feuille.</t>
        </is>
      </c>
    </row>
    <row r="7" ht="54" customHeight="1">
      <c r="A7" s="13" t="inlineStr">
        <is>
          <t>Synthèse &amp; consignes</t>
        </is>
      </c>
      <c r="B7" s="13" t="inlineStr">
        <is>
          <t>Consulter les indicateurs de coût et de marge, le suivi des alertes et les graphiques. Une recette est signalée « À revoir » lorsque son taux de marge est inférieur à 65 %.</t>
        </is>
      </c>
    </row>
    <row r="8" ht="54" customHeight="1">
      <c r="A8" s="10" t="inlineStr">
        <is>
          <t>Méthode de travail</t>
        </is>
      </c>
      <c r="B8" s="10" t="inlineStr">
        <is>
          <t>Actualiser d'abord les tarifs fournisseurs, renseigner ensuite les ingrédients et quantités de chaque recette, puis ajuster le prix de vente HT et le taux de TVA selon le mode de vente.</t>
        </is>
      </c>
    </row>
    <row r="9" ht="54" customHeight="1">
      <c r="A9" s="13" t="inlineStr">
        <is>
          <t>Capacité opérationnelle</t>
        </is>
      </c>
      <c r="B9" s="13" t="inlineStr">
        <is>
          <t>Les feuilles de saisie sont préparées jusqu'à la ligne 101. Les formules, validations, filtres et mises en forme conditionnelles sont déjà disponibles pour les nouvelles recettes et matières premières.</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2026-09-07T09:28:32Z</dcterms:created>
  <dcterms:modified xmlns:dcterms="http://purl.org/dc/terms/" xmlns:xsi="http://www.w3.org/2001/XMLSchema-instance" xsi:type="dcterms:W3CDTF">2026-09-07T09:28:32Z</dcterms:modified>
</cp:coreProperties>
</file>