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ches NC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,##0.00&quot; €&quot;"/>
    <numFmt numFmtId="166" formatCode="0.0"/>
    <numFmt numFmtId="167" formatCode="0.0&quot;%&quot;"/>
  </numFmts>
  <fonts count="9">
    <font>
      <name val="Calibri"/>
      <family val="2"/>
      <color theme="1"/>
      <sz val="11"/>
      <scheme val="minor"/>
    </font>
    <font>
      <name val="Calibri"/>
      <b val="1"/>
      <color rgb="004A2AA5"/>
      <sz val="16"/>
    </font>
    <font>
      <name val="Calibri"/>
      <i val="1"/>
      <color rgb="005D3BC4"/>
      <sz val="10.5"/>
    </font>
    <font>
      <name val="Calibri"/>
      <b val="1"/>
      <color rgb="00FFFFFF"/>
      <sz val="11"/>
    </font>
    <font>
      <name val="Calibri"/>
      <color rgb="001F2937"/>
      <sz val="10.5"/>
    </font>
    <font>
      <name val="Calibri"/>
      <b val="1"/>
      <color rgb="001F2937"/>
      <sz val="11"/>
    </font>
    <font>
      <name val="Calibri"/>
      <b val="1"/>
      <color rgb="004A2AA5"/>
      <sz val="11"/>
    </font>
    <font>
      <name val="Calibri"/>
      <b val="1"/>
      <color rgb="00FF6B4A"/>
      <sz val="14"/>
    </font>
    <font>
      <name val="Calibri"/>
      <b val="1"/>
      <color rgb="004A2AA5"/>
      <sz val="10.5"/>
    </font>
  </fonts>
  <fills count="8">
    <fill>
      <patternFill/>
    </fill>
    <fill>
      <patternFill patternType="gray125"/>
    </fill>
    <fill>
      <patternFill patternType="solid">
        <fgColor rgb="004A2AA5"/>
        <bgColor rgb="004A2AA5"/>
      </patternFill>
    </fill>
    <fill>
      <patternFill patternType="solid">
        <fgColor rgb="00F1EDFB"/>
        <bgColor rgb="00F1EDFB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FF6B4A"/>
        <bgColor rgb="00FF6B4A"/>
      </patternFill>
    </fill>
    <fill>
      <patternFill patternType="solid">
        <fgColor rgb="005D3BC4"/>
        <bgColor rgb="005D3BC4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164" fontId="4" fillId="3" borderId="1" applyAlignment="1" pivotButton="0" quotePrefix="0" xfId="0">
      <alignment horizontal="center" vertical="center" wrapText="1"/>
    </xf>
    <xf numFmtId="0" fontId="4" fillId="3" borderId="1" pivotButton="0" quotePrefix="0" xfId="0"/>
    <xf numFmtId="0" fontId="4" fillId="3" borderId="1" applyAlignment="1" pivotButton="0" quotePrefix="0" xfId="0">
      <alignment horizontal="left" vertical="center" wrapText="1"/>
    </xf>
    <xf numFmtId="1" fontId="4" fillId="3" borderId="1" applyAlignment="1" pivotButton="0" quotePrefix="0" xfId="0">
      <alignment horizontal="center" vertical="center" wrapText="1"/>
    </xf>
    <xf numFmtId="165" fontId="4" fillId="4" borderId="1" pivotButton="0" quotePrefix="0" xfId="0"/>
    <xf numFmtId="0" fontId="4" fillId="5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center" vertical="center" wrapText="1"/>
    </xf>
    <xf numFmtId="0" fontId="4" fillId="5" borderId="1" pivotButton="0" quotePrefix="0" xfId="0"/>
    <xf numFmtId="0" fontId="4" fillId="5" borderId="1" applyAlignment="1" pivotButton="0" quotePrefix="0" xfId="0">
      <alignment horizontal="left" vertical="center" wrapText="1"/>
    </xf>
    <xf numFmtId="1" fontId="4" fillId="5" borderId="1" applyAlignment="1" pivotButton="0" quotePrefix="0" xfId="0">
      <alignment horizontal="center" vertical="center" wrapText="1"/>
    </xf>
    <xf numFmtId="0" fontId="5" fillId="6" borderId="1" pivotButton="0" quotePrefix="0" xfId="0"/>
    <xf numFmtId="0" fontId="0" fillId="6" borderId="1" pivotButton="0" quotePrefix="0" xfId="0"/>
    <xf numFmtId="0" fontId="0" fillId="0" borderId="1" pivotButton="0" quotePrefix="0" xfId="0"/>
    <xf numFmtId="166" fontId="5" fillId="6" borderId="1" applyAlignment="1" pivotButton="0" quotePrefix="0" xfId="0">
      <alignment horizontal="center" vertical="center" wrapText="1"/>
    </xf>
    <xf numFmtId="165" fontId="5" fillId="6" borderId="1" pivotButton="0" quotePrefix="0" xfId="0"/>
    <xf numFmtId="0" fontId="3" fillId="7" borderId="1" pivotButton="0" quotePrefix="0" xfId="0"/>
    <xf numFmtId="0" fontId="0" fillId="7" borderId="1" pivotButton="0" quotePrefix="0" xfId="0"/>
    <xf numFmtId="0" fontId="4" fillId="0" borderId="1" pivotButton="0" quotePrefix="0" xfId="0"/>
    <xf numFmtId="1" fontId="6" fillId="0" borderId="1" applyAlignment="1" pivotButton="0" quotePrefix="0" xfId="0">
      <alignment horizontal="center" vertical="center" wrapText="1"/>
    </xf>
    <xf numFmtId="167" fontId="6" fillId="0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0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3" fillId="7" borderId="1" applyAlignment="1" pivotButton="0" quotePrefix="0" xfId="0">
      <alignment horizontal="center" vertical="center" wrapText="1"/>
    </xf>
    <xf numFmtId="0" fontId="0" fillId="0" borderId="4" pivotButton="0" quotePrefix="0" xfId="0"/>
    <xf numFmtId="1" fontId="7" fillId="0" borderId="1" applyAlignment="1" pivotButton="0" quotePrefix="0" xfId="0">
      <alignment horizontal="center" vertical="center" wrapText="1"/>
    </xf>
    <xf numFmtId="165" fontId="7" fillId="0" borderId="1" applyAlignment="1" pivotButton="0" quotePrefix="0" xfId="0">
      <alignment horizontal="center" vertical="center" wrapText="1"/>
    </xf>
    <xf numFmtId="0" fontId="3" fillId="7" borderId="0" pivotButton="0" quotePrefix="0" xfId="0"/>
    <xf numFmtId="0" fontId="0" fillId="7" borderId="0" pivotButton="0" quotePrefix="0" xfId="0"/>
    <xf numFmtId="0" fontId="0" fillId="3" borderId="1" pivotButton="0" quotePrefix="0" xfId="0"/>
    <xf numFmtId="0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 wrapText="1"/>
    </xf>
    <xf numFmtId="0" fontId="3" fillId="2" borderId="1" pivotButton="0" quotePrefix="0" xfId="0"/>
    <xf numFmtId="0" fontId="8" fillId="3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CA5A5"/>
          <bgColor rgb="00FCA5A5"/>
        </patternFill>
      </fill>
    </dxf>
    <dxf>
      <fill>
        <patternFill patternType="solid">
          <fgColor rgb="00FDE68A"/>
          <bgColor rgb="00FDE68A"/>
        </patternFill>
      </fill>
    </dxf>
    <dxf>
      <font>
        <b val="1"/>
        <color rgb="0016A34A"/>
      </font>
      <fill>
        <patternFill patternType="solid">
          <fgColor rgb="00BBF7D0"/>
          <bgColor rgb="00BBF7D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NC par gravité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bord'!B9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bord'!$A$10:$A$12</f>
            </numRef>
          </cat>
          <val>
            <numRef>
              <f>'Tableau de bord'!$B$10:$B$12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Fiches par statut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bord'!E9</f>
            </strRef>
          </tx>
          <spPr>
            <a:solidFill xmlns:a="http://schemas.openxmlformats.org/drawingml/2006/main">
              <a:srgbClr val="5D3BC4"/>
            </a:solidFill>
            <a:ln xmlns:a="http://schemas.openxmlformats.org/drawingml/2006/main">
              <a:prstDash val="solid"/>
            </a:ln>
          </spPr>
          <cat>
            <numRef>
              <f>'Tableau de bord'!$D$10:$D$12</f>
            </numRef>
          </cat>
          <val>
            <numRef>
              <f>'Tableau de bord'!$E$10:$E$12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Nombre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Coût estimé par service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bord'!H9</f>
            </strRef>
          </tx>
          <spPr>
            <a:solidFill xmlns:a="http://schemas.openxmlformats.org/drawingml/2006/main">
              <a:srgbClr val="FF6B4A"/>
            </a:solidFill>
            <a:ln xmlns:a="http://schemas.openxmlformats.org/drawingml/2006/main">
              <a:prstDash val="solid"/>
            </a:ln>
          </spPr>
          <cat>
            <numRef>
              <f>'Tableau de bord'!$G$10:$G$14</f>
            </numRef>
          </cat>
          <val>
            <numRef>
              <f>'Tableau de bord'!$H$10:$H$14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Service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13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29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5" customWidth="1" min="3" max="3"/>
    <col width="16" customWidth="1" min="4" max="4"/>
    <col width="34" customWidth="1" min="5" max="5"/>
    <col width="12" customWidth="1" min="6" max="6"/>
    <col width="11" customWidth="1" min="7" max="7"/>
    <col width="26" customWidth="1" min="8" max="8"/>
    <col width="32" customWidth="1" min="9" max="9"/>
    <col width="15" customWidth="1" min="10" max="10"/>
    <col width="12" customWidth="1" min="11" max="11"/>
    <col width="14" customWidth="1" min="12" max="12"/>
    <col width="15" customWidth="1" min="13" max="13"/>
    <col width="14" customWidth="1" min="14" max="14"/>
  </cols>
  <sheetData>
    <row r="1" ht="26" customHeight="1">
      <c r="A1" s="1" t="inlineStr">
        <is>
          <t>FICHES DE NON-CONFORMITÉ - SUIVI QUALITÉ</t>
        </is>
      </c>
    </row>
    <row r="2">
      <c r="A2" s="2" t="inlineStr">
        <is>
          <t>Année de suivi : 2026</t>
        </is>
      </c>
    </row>
    <row r="3" ht="32" customHeight="1">
      <c r="A3" s="3" t="inlineStr">
        <is>
          <t>N° Fiche</t>
        </is>
      </c>
      <c r="B3" s="3" t="inlineStr">
        <is>
          <t>Date détection</t>
        </is>
      </c>
      <c r="C3" s="3" t="inlineStr">
        <is>
          <t>Service concerné</t>
        </is>
      </c>
      <c r="D3" s="3" t="inlineStr">
        <is>
          <t>Produit / Référence</t>
        </is>
      </c>
      <c r="E3" s="3" t="inlineStr">
        <is>
          <t>Description de la non-conformité</t>
        </is>
      </c>
      <c r="F3" s="3" t="inlineStr">
        <is>
          <t>Type</t>
        </is>
      </c>
      <c r="G3" s="3" t="inlineStr">
        <is>
          <t>Gravité</t>
        </is>
      </c>
      <c r="H3" s="3" t="inlineStr">
        <is>
          <t>Cause identifiée</t>
        </is>
      </c>
      <c r="I3" s="3" t="inlineStr">
        <is>
          <t>Action corrective</t>
        </is>
      </c>
      <c r="J3" s="3" t="inlineStr">
        <is>
          <t>Responsable</t>
        </is>
      </c>
      <c r="K3" s="3" t="inlineStr">
        <is>
          <t>Statut</t>
        </is>
      </c>
      <c r="L3" s="3" t="inlineStr">
        <is>
          <t>Date de clôture</t>
        </is>
      </c>
      <c r="M3" s="3" t="inlineStr">
        <is>
          <t>Délai traitement (j)</t>
        </is>
      </c>
      <c r="N3" s="3" t="inlineStr">
        <is>
          <t>Coût estimé (€)</t>
        </is>
      </c>
    </row>
    <row r="4">
      <c r="A4" s="4" t="inlineStr">
        <is>
          <t>NC-001</t>
        </is>
      </c>
      <c r="B4" s="5" t="inlineStr">
        <is>
          <t>2026-01-06</t>
        </is>
      </c>
      <c r="C4" s="6" t="inlineStr">
        <is>
          <t>Production</t>
        </is>
      </c>
      <c r="D4" s="4" t="inlineStr">
        <is>
          <t>REF-A120</t>
        </is>
      </c>
      <c r="E4" s="7" t="inlineStr">
        <is>
          <t>Dimension hors tolérance sur pièce usinée</t>
        </is>
      </c>
      <c r="F4" s="4" t="inlineStr">
        <is>
          <t>Interne</t>
        </is>
      </c>
      <c r="G4" s="4" t="inlineStr">
        <is>
          <t>Majeure</t>
        </is>
      </c>
      <c r="H4" s="7" t="inlineStr">
        <is>
          <t>Réglage machine incorrect</t>
        </is>
      </c>
      <c r="I4" s="7" t="inlineStr">
        <is>
          <t>Recalibrage machine + contrôle renforcé</t>
        </is>
      </c>
      <c r="J4" s="6" t="inlineStr">
        <is>
          <t>Camille Dubois</t>
        </is>
      </c>
      <c r="K4" s="4" t="inlineStr">
        <is>
          <t>Clos</t>
        </is>
      </c>
      <c r="L4" s="5" t="inlineStr">
        <is>
          <t>2026-01-13</t>
        </is>
      </c>
      <c r="M4" s="8">
        <f>IF(L4&lt;&gt;"",L4-B4,TODAY()-B4)</f>
        <v/>
      </c>
      <c r="N4" s="9" t="n">
        <v>3200</v>
      </c>
    </row>
    <row r="5">
      <c r="A5" s="10" t="inlineStr">
        <is>
          <t>NC-002</t>
        </is>
      </c>
      <c r="B5" s="11" t="inlineStr">
        <is>
          <t>2026-01-12</t>
        </is>
      </c>
      <c r="C5" s="12" t="inlineStr">
        <is>
          <t>Réception</t>
        </is>
      </c>
      <c r="D5" s="10" t="inlineStr">
        <is>
          <t>REF-B045</t>
        </is>
      </c>
      <c r="E5" s="13" t="inlineStr">
        <is>
          <t>Livraison fournisseur avec emballage endommagé</t>
        </is>
      </c>
      <c r="F5" s="10" t="inlineStr">
        <is>
          <t>Fournisseur</t>
        </is>
      </c>
      <c r="G5" s="10" t="inlineStr">
        <is>
          <t>Mineure</t>
        </is>
      </c>
      <c r="H5" s="13" t="inlineStr">
        <is>
          <t>Manutention transporteur</t>
        </is>
      </c>
      <c r="I5" s="13" t="inlineStr">
        <is>
          <t>Retour fournisseur + avoir demandé</t>
        </is>
      </c>
      <c r="J5" s="12" t="inlineStr">
        <is>
          <t>Lucas Martin</t>
        </is>
      </c>
      <c r="K5" s="10" t="inlineStr">
        <is>
          <t>Clos</t>
        </is>
      </c>
      <c r="L5" s="11" t="inlineStr">
        <is>
          <t>2026-01-16</t>
        </is>
      </c>
      <c r="M5" s="14">
        <f>IF(L5&lt;&gt;"",L5-B5,TODAY()-B5)</f>
        <v/>
      </c>
      <c r="N5" s="9" t="n">
        <v>450</v>
      </c>
    </row>
    <row r="6">
      <c r="A6" s="4" t="inlineStr">
        <is>
          <t>NC-003</t>
        </is>
      </c>
      <c r="B6" s="5" t="inlineStr">
        <is>
          <t>2026-01-20</t>
        </is>
      </c>
      <c r="C6" s="6" t="inlineStr">
        <is>
          <t>Qualité</t>
        </is>
      </c>
      <c r="D6" s="4" t="inlineStr">
        <is>
          <t>REF-C210</t>
        </is>
      </c>
      <c r="E6" s="7" t="inlineStr">
        <is>
          <t>Non-respect du plan de contrôle sur lot 45</t>
        </is>
      </c>
      <c r="F6" s="4" t="inlineStr">
        <is>
          <t>Interne</t>
        </is>
      </c>
      <c r="G6" s="4" t="inlineStr">
        <is>
          <t>Critique</t>
        </is>
      </c>
      <c r="H6" s="7" t="inlineStr">
        <is>
          <t>Procédure de contrôle non appliquée</t>
        </is>
      </c>
      <c r="I6" s="7" t="inlineStr">
        <is>
          <t>Formation opérateurs + audit process</t>
        </is>
      </c>
      <c r="J6" s="6" t="inlineStr">
        <is>
          <t>Emma Bernard</t>
        </is>
      </c>
      <c r="K6" s="4" t="inlineStr">
        <is>
          <t>En cours</t>
        </is>
      </c>
      <c r="L6" s="4" t="n"/>
      <c r="M6" s="8">
        <f>IF(L6&lt;&gt;"",L6-B6,TODAY()-B6)</f>
        <v/>
      </c>
      <c r="N6" s="9" t="n">
        <v>8500</v>
      </c>
    </row>
    <row r="7">
      <c r="A7" s="10" t="inlineStr">
        <is>
          <t>NC-004</t>
        </is>
      </c>
      <c r="B7" s="11" t="inlineStr">
        <is>
          <t>2026-02-02</t>
        </is>
      </c>
      <c r="C7" s="12" t="inlineStr">
        <is>
          <t>Montage</t>
        </is>
      </c>
      <c r="D7" s="10" t="inlineStr">
        <is>
          <t>REF-A120</t>
        </is>
      </c>
      <c r="E7" s="13" t="inlineStr">
        <is>
          <t>Défaut d'assemblage détecté en fin de ligne</t>
        </is>
      </c>
      <c r="F7" s="10" t="inlineStr">
        <is>
          <t>Interne</t>
        </is>
      </c>
      <c r="G7" s="10" t="inlineStr">
        <is>
          <t>Majeure</t>
        </is>
      </c>
      <c r="H7" s="13" t="inlineStr">
        <is>
          <t>Mode opératoire non suivi</t>
        </is>
      </c>
      <c r="I7" s="13" t="inlineStr">
        <is>
          <t>Mise à jour instruction de travail</t>
        </is>
      </c>
      <c r="J7" s="12" t="inlineStr">
        <is>
          <t>Hugo Petit</t>
        </is>
      </c>
      <c r="K7" s="10" t="inlineStr">
        <is>
          <t>Clos</t>
        </is>
      </c>
      <c r="L7" s="11" t="inlineStr">
        <is>
          <t>2026-02-09</t>
        </is>
      </c>
      <c r="M7" s="14">
        <f>IF(L7&lt;&gt;"",L7-B7,TODAY()-B7)</f>
        <v/>
      </c>
      <c r="N7" s="9" t="n">
        <v>1800</v>
      </c>
    </row>
    <row r="8">
      <c r="A8" s="4" t="inlineStr">
        <is>
          <t>NC-005</t>
        </is>
      </c>
      <c r="B8" s="5" t="inlineStr">
        <is>
          <t>2026-02-15</t>
        </is>
      </c>
      <c r="C8" s="6" t="inlineStr">
        <is>
          <t>Service client</t>
        </is>
      </c>
      <c r="D8" s="4" t="inlineStr">
        <is>
          <t>REF-D330</t>
        </is>
      </c>
      <c r="E8" s="7" t="inlineStr">
        <is>
          <t>Réclamation client sur produit non conforme</t>
        </is>
      </c>
      <c r="F8" s="4" t="inlineStr">
        <is>
          <t>Client</t>
        </is>
      </c>
      <c r="G8" s="4" t="inlineStr">
        <is>
          <t>Majeure</t>
        </is>
      </c>
      <c r="H8" s="7" t="inlineStr">
        <is>
          <t>Défaut détecté après livraison</t>
        </is>
      </c>
      <c r="I8" s="7" t="inlineStr">
        <is>
          <t>Remplacement produit + enquête cause racine</t>
        </is>
      </c>
      <c r="J8" s="6" t="inlineStr">
        <is>
          <t>Léa Robert</t>
        </is>
      </c>
      <c r="K8" s="4" t="inlineStr">
        <is>
          <t>En cours</t>
        </is>
      </c>
      <c r="L8" s="4" t="n"/>
      <c r="M8" s="8">
        <f>IF(L8&lt;&gt;"",L8-B8,TODAY()-B8)</f>
        <v/>
      </c>
      <c r="N8" s="9" t="n">
        <v>5600</v>
      </c>
    </row>
    <row r="9">
      <c r="A9" s="10" t="inlineStr">
        <is>
          <t>NC-006</t>
        </is>
      </c>
      <c r="B9" s="11" t="inlineStr">
        <is>
          <t>2026-03-01</t>
        </is>
      </c>
      <c r="C9" s="12" t="inlineStr">
        <is>
          <t>Réception</t>
        </is>
      </c>
      <c r="D9" s="10" t="inlineStr">
        <is>
          <t>REF-B045</t>
        </is>
      </c>
      <c r="E9" s="13" t="inlineStr">
        <is>
          <t>Certificat matière manquant à la livraison</t>
        </is>
      </c>
      <c r="F9" s="10" t="inlineStr">
        <is>
          <t>Fournisseur</t>
        </is>
      </c>
      <c r="G9" s="10" t="inlineStr">
        <is>
          <t>Mineure</t>
        </is>
      </c>
      <c r="H9" s="13" t="inlineStr">
        <is>
          <t>Oubli documentaire fournisseur</t>
        </is>
      </c>
      <c r="I9" s="13" t="inlineStr">
        <is>
          <t>Demande de régularisation documentaire</t>
        </is>
      </c>
      <c r="J9" s="12" t="inlineStr">
        <is>
          <t>Louis Richard</t>
        </is>
      </c>
      <c r="K9" s="10" t="inlineStr">
        <is>
          <t>Clos</t>
        </is>
      </c>
      <c r="L9" s="11" t="inlineStr">
        <is>
          <t>2026-03-05</t>
        </is>
      </c>
      <c r="M9" s="14">
        <f>IF(L9&lt;&gt;"",L9-B9,TODAY()-B9)</f>
        <v/>
      </c>
      <c r="N9" s="9" t="n">
        <v>200</v>
      </c>
    </row>
    <row r="10">
      <c r="A10" s="4" t="inlineStr">
        <is>
          <t>NC-007</t>
        </is>
      </c>
      <c r="B10" s="5" t="inlineStr">
        <is>
          <t>2026-03-18</t>
        </is>
      </c>
      <c r="C10" s="6" t="inlineStr">
        <is>
          <t>Production</t>
        </is>
      </c>
      <c r="D10" s="4" t="inlineStr">
        <is>
          <t>REF-C210</t>
        </is>
      </c>
      <c r="E10" s="7" t="inlineStr">
        <is>
          <t>Rayures visibles sur surface finie</t>
        </is>
      </c>
      <c r="F10" s="4" t="inlineStr">
        <is>
          <t>Interne</t>
        </is>
      </c>
      <c r="G10" s="4" t="inlineStr">
        <is>
          <t>Mineure</t>
        </is>
      </c>
      <c r="H10" s="7" t="inlineStr">
        <is>
          <t>Manipulation inadaptée poste finition</t>
        </is>
      </c>
      <c r="I10" s="7" t="inlineStr">
        <is>
          <t>Ajout protection poste + sensibilisation</t>
        </is>
      </c>
      <c r="J10" s="6" t="inlineStr">
        <is>
          <t>Chloé Durand</t>
        </is>
      </c>
      <c r="K10" s="4" t="inlineStr">
        <is>
          <t>Clos</t>
        </is>
      </c>
      <c r="L10" s="5" t="inlineStr">
        <is>
          <t>2026-03-22</t>
        </is>
      </c>
      <c r="M10" s="8">
        <f>IF(L10&lt;&gt;"",L10-B10,TODAY()-B10)</f>
        <v/>
      </c>
      <c r="N10" s="9" t="n">
        <v>650</v>
      </c>
    </row>
    <row r="11">
      <c r="A11" s="10" t="inlineStr">
        <is>
          <t>NC-008</t>
        </is>
      </c>
      <c r="B11" s="11" t="inlineStr">
        <is>
          <t>2026-04-05</t>
        </is>
      </c>
      <c r="C11" s="12" t="inlineStr">
        <is>
          <t>Qualité</t>
        </is>
      </c>
      <c r="D11" s="10" t="inlineStr">
        <is>
          <t>REF-D330</t>
        </is>
      </c>
      <c r="E11" s="13" t="inlineStr">
        <is>
          <t>Écart de traçabilité sur numéro de lot</t>
        </is>
      </c>
      <c r="F11" s="10" t="inlineStr">
        <is>
          <t>Interne</t>
        </is>
      </c>
      <c r="G11" s="10" t="inlineStr">
        <is>
          <t>Majeure</t>
        </is>
      </c>
      <c r="H11" s="13" t="inlineStr">
        <is>
          <t>Erreur de saisie système</t>
        </is>
      </c>
      <c r="I11" s="13" t="inlineStr">
        <is>
          <t>Correction procédure de saisie + double contrôle</t>
        </is>
      </c>
      <c r="J11" s="12" t="inlineStr">
        <is>
          <t>Nathan Moreau</t>
        </is>
      </c>
      <c r="K11" s="10" t="inlineStr">
        <is>
          <t>Ouvert</t>
        </is>
      </c>
      <c r="L11" s="10" t="n"/>
      <c r="M11" s="14">
        <f>IF(L11&lt;&gt;"",L11-B11,TODAY()-B11)</f>
        <v/>
      </c>
      <c r="N11" s="9" t="n">
        <v>2100</v>
      </c>
    </row>
    <row r="12">
      <c r="A12" s="4" t="inlineStr">
        <is>
          <t>NC-009</t>
        </is>
      </c>
      <c r="B12" s="5" t="inlineStr">
        <is>
          <t>2026-04-22</t>
        </is>
      </c>
      <c r="C12" s="6" t="inlineStr">
        <is>
          <t>Montage</t>
        </is>
      </c>
      <c r="D12" s="4" t="inlineStr">
        <is>
          <t>REF-A120</t>
        </is>
      </c>
      <c r="E12" s="7" t="inlineStr">
        <is>
          <t>Vis de fixation manquante sur sous-ensemble</t>
        </is>
      </c>
      <c r="F12" s="4" t="inlineStr">
        <is>
          <t>Interne</t>
        </is>
      </c>
      <c r="G12" s="4" t="inlineStr">
        <is>
          <t>Critique</t>
        </is>
      </c>
      <c r="H12" s="7" t="inlineStr">
        <is>
          <t>Poste de contrôle final défaillant</t>
        </is>
      </c>
      <c r="I12" s="7" t="inlineStr">
        <is>
          <t>Renforcement contrôle final + audit poste</t>
        </is>
      </c>
      <c r="J12" s="6" t="inlineStr">
        <is>
          <t>Manon Simon</t>
        </is>
      </c>
      <c r="K12" s="4" t="inlineStr">
        <is>
          <t>Ouvert</t>
        </is>
      </c>
      <c r="L12" s="4" t="n"/>
      <c r="M12" s="8">
        <f>IF(L12&lt;&gt;"",L12-B12,TODAY()-B12)</f>
        <v/>
      </c>
      <c r="N12" s="9" t="n">
        <v>4300</v>
      </c>
    </row>
    <row r="13">
      <c r="A13" s="10" t="inlineStr">
        <is>
          <t>NC-010</t>
        </is>
      </c>
      <c r="B13" s="11" t="inlineStr">
        <is>
          <t>2026-05-10</t>
        </is>
      </c>
      <c r="C13" s="12" t="inlineStr">
        <is>
          <t>Service client</t>
        </is>
      </c>
      <c r="D13" s="10" t="inlineStr">
        <is>
          <t>REF-B045</t>
        </is>
      </c>
      <c r="E13" s="13" t="inlineStr">
        <is>
          <t>Retour client pour non-conformité fonctionnelle</t>
        </is>
      </c>
      <c r="F13" s="10" t="inlineStr">
        <is>
          <t>Client</t>
        </is>
      </c>
      <c r="G13" s="10" t="inlineStr">
        <is>
          <t>Majeure</t>
        </is>
      </c>
      <c r="H13" s="13" t="inlineStr">
        <is>
          <t>Défaut composant électronique</t>
        </is>
      </c>
      <c r="I13" s="13" t="inlineStr">
        <is>
          <t>Remplacement composant + test qualité renforcé</t>
        </is>
      </c>
      <c r="J13" s="12" t="inlineStr">
        <is>
          <t>Théo Laurent</t>
        </is>
      </c>
      <c r="K13" s="10" t="inlineStr">
        <is>
          <t>En cours</t>
        </is>
      </c>
      <c r="L13" s="10" t="n"/>
      <c r="M13" s="14">
        <f>IF(L13&lt;&gt;"",L13-B13,TODAY()-B13)</f>
        <v/>
      </c>
      <c r="N13" s="9" t="n">
        <v>3900</v>
      </c>
    </row>
    <row r="14">
      <c r="A14" s="15" t="inlineStr">
        <is>
          <t>TOTAL / MOYENNE</t>
        </is>
      </c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7" t="n"/>
      <c r="M14" s="18">
        <f>ROUND(AVERAGE(M4:M13),1)</f>
        <v/>
      </c>
      <c r="N14" s="19">
        <f>SUM(N4:N13)</f>
        <v/>
      </c>
    </row>
    <row r="16">
      <c r="A16" s="20" t="inlineStr">
        <is>
          <t>Indicateurs clés</t>
        </is>
      </c>
      <c r="B16" s="21" t="n"/>
      <c r="C16" s="21" t="n"/>
      <c r="D16" s="21" t="n"/>
    </row>
    <row r="17">
      <c r="A17" s="22" t="inlineStr">
        <is>
          <t>Nombre total de fiches</t>
        </is>
      </c>
      <c r="B17" s="23">
        <f>COUNTA(A4:A13)</f>
        <v/>
      </c>
    </row>
    <row r="18">
      <c r="A18" s="22" t="inlineStr">
        <is>
          <t>Fiches ouvertes</t>
        </is>
      </c>
      <c r="B18" s="23">
        <f>COUNTIF(K4:K13,"Ouvert")</f>
        <v/>
      </c>
    </row>
    <row r="19">
      <c r="A19" s="22" t="inlineStr">
        <is>
          <t>Fiches en cours</t>
        </is>
      </c>
      <c r="B19" s="23">
        <f>COUNTIF(K4:K13,"En cours")</f>
        <v/>
      </c>
    </row>
    <row r="20">
      <c r="A20" s="22" t="inlineStr">
        <is>
          <t>Fiches closes</t>
        </is>
      </c>
      <c r="B20" s="23">
        <f>COUNTIF(K4:K13,"Clos")</f>
        <v/>
      </c>
    </row>
    <row r="21">
      <c r="A21" s="22" t="inlineStr">
        <is>
          <t>Non-conformités critiques</t>
        </is>
      </c>
      <c r="B21" s="23">
        <f>COUNTIF(G4:G13,"Critique")</f>
        <v/>
      </c>
    </row>
    <row r="22">
      <c r="A22" s="22" t="inlineStr">
        <is>
          <t>Taux de clôture (%)</t>
        </is>
      </c>
      <c r="B22" s="24">
        <f>IFERROR(COUNTIF(K4:K13,"Clos")/COUNTA(A4:A13)*100,0)</f>
        <v/>
      </c>
    </row>
    <row r="24">
      <c r="A24" s="20" t="inlineStr">
        <is>
          <t>Recherche rapide par N° de fiche</t>
        </is>
      </c>
      <c r="B24" s="21" t="n"/>
      <c r="C24" s="21" t="n"/>
      <c r="D24" s="21" t="n"/>
    </row>
    <row r="25">
      <c r="A25" s="25" t="inlineStr">
        <is>
          <t>N° Fiche recherché :</t>
        </is>
      </c>
      <c r="B25" s="26" t="inlineStr">
        <is>
          <t>NC-003</t>
        </is>
      </c>
    </row>
    <row r="26">
      <c r="A26" s="25" t="inlineStr">
        <is>
          <t>Description :</t>
        </is>
      </c>
      <c r="B26" s="27">
        <f>IFERROR(VLOOKUP(B25,A4:N13,5,0),"Non trouvé")</f>
        <v/>
      </c>
    </row>
    <row r="27">
      <c r="A27" s="25" t="inlineStr">
        <is>
          <t>Statut :</t>
        </is>
      </c>
      <c r="B27" s="28">
        <f>IFERROR(VLOOKUP(B25,A4:N13,11,0),"Non trouvé")</f>
        <v/>
      </c>
    </row>
    <row r="28">
      <c r="A28" s="25" t="inlineStr">
        <is>
          <t>Coût estimé :</t>
        </is>
      </c>
      <c r="B28" s="29">
        <f>IFERROR(VLOOKUP(B25,A4:N13,14,0),0)</f>
        <v/>
      </c>
    </row>
  </sheetData>
  <mergeCells count="1">
    <mergeCell ref="A1:N1"/>
  </mergeCells>
  <conditionalFormatting sqref="G4:G13">
    <cfRule type="expression" priority="1" dxfId="0" stopIfTrue="1">
      <formula>G4="Critique"</formula>
    </cfRule>
    <cfRule type="expression" priority="2" dxfId="1" stopIfTrue="1">
      <formula>G4="Majeure"</formula>
    </cfRule>
    <cfRule type="expression" priority="3" dxfId="2" stopIfTrue="1">
      <formula>G4="Mineure"</formula>
    </cfRule>
  </conditionalFormatting>
  <conditionalFormatting sqref="K4:K13">
    <cfRule type="expression" priority="4" dxfId="0" stopIfTrue="1">
      <formula>K4="Ouvert"</formula>
    </cfRule>
    <cfRule type="expression" priority="5" dxfId="1" stopIfTrue="1">
      <formula>K4="En cours"</formula>
    </cfRule>
    <cfRule type="expression" priority="6" dxfId="2" stopIfTrue="1">
      <formula>K4="Clos"</formula>
    </cfRule>
  </conditionalFormatting>
  <conditionalFormatting sqref="M4:M13">
    <cfRule type="cellIs" priority="7" operator="greaterThan" dxfId="0">
      <formula>10</formula>
    </cfRule>
  </conditionalFormatting>
  <dataValidations count="3">
    <dataValidation sqref="F4:F13" showErrorMessage="1" showInputMessage="1" allowBlank="1" type="list">
      <formula1>"Interne,Fournisseur,Client"</formula1>
    </dataValidation>
    <dataValidation sqref="G4:G13" showErrorMessage="1" showInputMessage="1" allowBlank="1" type="list">
      <formula1>"Mineure,Majeure,Critique"</formula1>
    </dataValidation>
    <dataValidation sqref="K4:K13" showErrorMessage="1" showInputMessage="1" allowBlank="1" type="list">
      <formula1>"Ouvert,En cours,Clos"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4" customWidth="1" min="3" max="3"/>
    <col width="16" customWidth="1" min="4" max="4"/>
    <col width="14" customWidth="1" min="5" max="5"/>
    <col width="4" customWidth="1" min="6" max="6"/>
    <col width="18" customWidth="1" min="7" max="7"/>
    <col width="14" customWidth="1" min="8" max="8"/>
  </cols>
  <sheetData>
    <row r="1" ht="26" customHeight="1">
      <c r="A1" s="30" t="inlineStr">
        <is>
          <t>TABLEAU DE BORD QUALITÉ - NON-CONFORMITÉS</t>
        </is>
      </c>
    </row>
    <row r="2">
      <c r="A2" s="2" t="inlineStr">
        <is>
          <t>Synthèse générée à partir de l'onglet Fiches NC</t>
        </is>
      </c>
    </row>
    <row r="4">
      <c r="A4" s="31" t="inlineStr">
        <is>
          <t>Nombre total de NC</t>
        </is>
      </c>
      <c r="B4" s="32" t="n"/>
      <c r="C4" s="31" t="inlineStr">
        <is>
          <t>Fiches ouvertes</t>
        </is>
      </c>
      <c r="D4" s="32" t="n"/>
      <c r="E4" s="31" t="inlineStr">
        <is>
          <t>Fiches en cours</t>
        </is>
      </c>
      <c r="F4" s="32" t="n"/>
      <c r="G4" s="31" t="inlineStr">
        <is>
          <t>Coût total estimé</t>
        </is>
      </c>
      <c r="H4" s="32" t="n"/>
    </row>
    <row r="5">
      <c r="A5" s="33">
        <f>'Fiches NC'!B17</f>
        <v/>
      </c>
      <c r="B5" s="32" t="n"/>
      <c r="C5" s="33">
        <f>'Fiches NC'!B18</f>
        <v/>
      </c>
      <c r="D5" s="32" t="n"/>
      <c r="E5" s="33">
        <f>'Fiches NC'!B19</f>
        <v/>
      </c>
      <c r="F5" s="32" t="n"/>
      <c r="G5" s="34">
        <f>'Fiches NC'!N14</f>
        <v/>
      </c>
      <c r="H5" s="32" t="n"/>
    </row>
    <row r="8">
      <c r="A8" s="35" t="inlineStr">
        <is>
          <t>Répartition par gravité</t>
        </is>
      </c>
      <c r="B8" s="36" t="n"/>
      <c r="D8" s="35" t="inlineStr">
        <is>
          <t>Répartition par statut</t>
        </is>
      </c>
      <c r="E8" s="36" t="n"/>
      <c r="G8" s="35" t="inlineStr">
        <is>
          <t>Coût estimé par service</t>
        </is>
      </c>
      <c r="H8" s="36" t="n"/>
    </row>
    <row r="9">
      <c r="A9" s="3" t="inlineStr">
        <is>
          <t>Gravité</t>
        </is>
      </c>
      <c r="B9" s="3" t="inlineStr">
        <is>
          <t>Nombre</t>
        </is>
      </c>
      <c r="D9" s="3" t="inlineStr">
        <is>
          <t>Statut</t>
        </is>
      </c>
      <c r="E9" s="3" t="inlineStr">
        <is>
          <t>Nombre</t>
        </is>
      </c>
      <c r="G9" s="3" t="inlineStr">
        <is>
          <t>Service</t>
        </is>
      </c>
      <c r="H9" s="3" t="inlineStr">
        <is>
          <t>Coût (€)</t>
        </is>
      </c>
    </row>
    <row r="10">
      <c r="A10" s="37" t="inlineStr">
        <is>
          <t>Mineure</t>
        </is>
      </c>
      <c r="B10" s="38">
        <f>COUNTIF('Fiches NC'!G4:G13,A10)</f>
        <v/>
      </c>
      <c r="D10" s="37" t="inlineStr">
        <is>
          <t>Ouvert</t>
        </is>
      </c>
      <c r="E10" s="38">
        <f>COUNTIF('Fiches NC'!K4:K13,D10)</f>
        <v/>
      </c>
      <c r="G10" s="37" t="inlineStr">
        <is>
          <t>Production</t>
        </is>
      </c>
      <c r="H10" s="39">
        <f>SUMIF('Fiches NC'!C4:C13,G10,'Fiches NC'!N4:N13)</f>
        <v/>
      </c>
    </row>
    <row r="11">
      <c r="A11" s="40" t="inlineStr">
        <is>
          <t>Majeure</t>
        </is>
      </c>
      <c r="B11" s="41">
        <f>COUNTIF('Fiches NC'!G4:G13,A11)</f>
        <v/>
      </c>
      <c r="D11" s="40" t="inlineStr">
        <is>
          <t>En cours</t>
        </is>
      </c>
      <c r="E11" s="41">
        <f>COUNTIF('Fiches NC'!K4:K13,D11)</f>
        <v/>
      </c>
      <c r="G11" s="40" t="inlineStr">
        <is>
          <t>Réception</t>
        </is>
      </c>
      <c r="H11" s="42">
        <f>SUMIF('Fiches NC'!C4:C13,G11,'Fiches NC'!N4:N13)</f>
        <v/>
      </c>
    </row>
    <row r="12">
      <c r="A12" s="37" t="inlineStr">
        <is>
          <t>Critique</t>
        </is>
      </c>
      <c r="B12" s="38">
        <f>COUNTIF('Fiches NC'!G4:G13,A12)</f>
        <v/>
      </c>
      <c r="D12" s="37" t="inlineStr">
        <is>
          <t>Clos</t>
        </is>
      </c>
      <c r="E12" s="38">
        <f>COUNTIF('Fiches NC'!K4:K13,D12)</f>
        <v/>
      </c>
      <c r="G12" s="37" t="inlineStr">
        <is>
          <t>Qualité</t>
        </is>
      </c>
      <c r="H12" s="39">
        <f>SUMIF('Fiches NC'!C4:C13,G12,'Fiches NC'!N4:N13)</f>
        <v/>
      </c>
    </row>
    <row r="13">
      <c r="G13" s="40" t="inlineStr">
        <is>
          <t>Montage</t>
        </is>
      </c>
      <c r="H13" s="42">
        <f>SUMIF('Fiches NC'!C4:C13,G13,'Fiches NC'!N4:N13)</f>
        <v/>
      </c>
    </row>
    <row r="14">
      <c r="G14" s="37" t="inlineStr">
        <is>
          <t>Service client</t>
        </is>
      </c>
      <c r="H14" s="39">
        <f>SUMIF('Fiches NC'!C4:C13,G14,'Fiches NC'!N4:N13)</f>
        <v/>
      </c>
    </row>
  </sheetData>
  <mergeCells count="12">
    <mergeCell ref="A1:H1"/>
    <mergeCell ref="A4:B4"/>
    <mergeCell ref="A5:B5"/>
    <mergeCell ref="C4:D4"/>
    <mergeCell ref="C5:D5"/>
    <mergeCell ref="E4:F4"/>
    <mergeCell ref="E5:F5"/>
    <mergeCell ref="G4:H4"/>
    <mergeCell ref="G5:H5"/>
    <mergeCell ref="A8:B8"/>
    <mergeCell ref="D8:E8"/>
    <mergeCell ref="G8:H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30" t="inlineStr">
        <is>
          <t>MODE D'EMPLOI - FICHE DE NON-CONFORMITÉ</t>
        </is>
      </c>
    </row>
    <row r="3" ht="40" customHeight="1">
      <c r="A3" s="43" t="inlineStr">
        <is>
          <t>Ce classeur permet de suivre les non-conformités qualité de l'entreprise, de leur détection jusqu'à leur clôture, avec suivi des coûts et des délais.</t>
        </is>
      </c>
    </row>
    <row r="5">
      <c r="A5" s="44" t="inlineStr">
        <is>
          <t>Élément</t>
        </is>
      </c>
      <c r="B5" s="44" t="inlineStr">
        <is>
          <t>Description</t>
        </is>
      </c>
    </row>
    <row r="6" ht="34" customHeight="1">
      <c r="A6" s="45" t="inlineStr">
        <is>
          <t>Onglet 'Fiches NC'</t>
        </is>
      </c>
      <c r="B6" s="7" t="inlineStr">
        <is>
          <t>Liste complète des fiches de non-conformité : identification, description, gravité, cause, action corrective, responsable, statut et coût. Les colonnes en jaune pâle (coût) sont modifiables.</t>
        </is>
      </c>
    </row>
    <row r="7" ht="34" customHeight="1">
      <c r="A7" s="46" t="inlineStr">
        <is>
          <t>N° Fiche</t>
        </is>
      </c>
      <c r="B7" s="13" t="inlineStr">
        <is>
          <t>Identifiant unique de la non-conformité (ex : NC-001).</t>
        </is>
      </c>
    </row>
    <row r="8" ht="34" customHeight="1">
      <c r="A8" s="45" t="inlineStr">
        <is>
          <t>Date détection</t>
        </is>
      </c>
      <c r="B8" s="7" t="inlineStr">
        <is>
          <t>Date à laquelle la non-conformité a été identifiée.</t>
        </is>
      </c>
    </row>
    <row r="9" ht="34" customHeight="1">
      <c r="A9" s="46" t="inlineStr">
        <is>
          <t>Type</t>
        </is>
      </c>
      <c r="B9" s="13" t="inlineStr">
        <is>
          <t>Origine de la non-conformité : Interne, Fournisseur ou Client (liste déroulante).</t>
        </is>
      </c>
    </row>
    <row r="10" ht="34" customHeight="1">
      <c r="A10" s="45" t="inlineStr">
        <is>
          <t>Gravité</t>
        </is>
      </c>
      <c r="B10" s="7" t="inlineStr">
        <is>
          <t>Mineure, Majeure ou Critique (liste déroulante). Une mise en forme colorée s'applique automatiquement.</t>
        </is>
      </c>
    </row>
    <row r="11" ht="34" customHeight="1">
      <c r="A11" s="46" t="inlineStr">
        <is>
          <t>Statut</t>
        </is>
      </c>
      <c r="B11" s="13" t="inlineStr">
        <is>
          <t>Ouvert, En cours ou Clos (liste déroulante). Une non-conformité 'Ouverte' apparaît en rouge.</t>
        </is>
      </c>
    </row>
    <row r="12" ht="34" customHeight="1">
      <c r="A12" s="45" t="inlineStr">
        <is>
          <t>Délai traitement (j)</t>
        </is>
      </c>
      <c r="B12" s="7" t="inlineStr">
        <is>
          <t>Calcul automatique : date de clôture moins date de détection (ou aujourd'hui si toujours ouverte).</t>
        </is>
      </c>
    </row>
    <row r="13" ht="34" customHeight="1">
      <c r="A13" s="46" t="inlineStr">
        <is>
          <t>Coût estimé (€)</t>
        </is>
      </c>
      <c r="B13" s="13" t="inlineStr">
        <is>
          <t>Coût lié au traitement de la non-conformité (main d'œuvre, matière, retour client...).</t>
        </is>
      </c>
    </row>
    <row r="14" ht="34" customHeight="1">
      <c r="A14" s="45" t="inlineStr">
        <is>
          <t>Recherche rapide</t>
        </is>
      </c>
      <c r="B14" s="7" t="inlineStr">
        <is>
          <t>Saisissez un N° de fiche dans la cellule prévue pour retrouver instantanément sa description, son statut et son coût via VLOOKUP.</t>
        </is>
      </c>
    </row>
    <row r="15" ht="34" customHeight="1">
      <c r="A15" s="46" t="inlineStr">
        <is>
          <t>Onglet 'Tableau de bord'</t>
        </is>
      </c>
      <c r="B15" s="13" t="inlineStr">
        <is>
          <t>Synthèse visuelle : indicateurs clés, répartition par gravité, par statut et coût par service, avec graphiques associés.</t>
        </is>
      </c>
    </row>
    <row r="16" ht="34" customHeight="1">
      <c r="A16" s="45" t="inlineStr">
        <is>
          <t>Mise à jour</t>
        </is>
      </c>
      <c r="B16" s="7" t="inlineStr">
        <is>
          <t>Ajoutez simplement une nouvelle ligne dans 'Fiches NC' ; les totaux, indicateurs et graphiques se recalculent automatiquement.</t>
        </is>
      </c>
    </row>
  </sheetData>
  <mergeCells count="2">
    <mergeCell ref="A1:B1"/>
    <mergeCell ref="A3:B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2026-07-14T05:06:10Z</dcterms:created>
  <dcterms:modified xmlns:dcterms="http://purl.org/dc/terms/" xmlns:xsi="http://www.w3.org/2001/XMLSchema-instance" xsi:type="dcterms:W3CDTF">2026-07-14T05:06:10Z</dcterms:modified>
</cp:coreProperties>
</file>