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C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#,##0.00&quot; €&quot;"/>
  </numFmts>
  <fonts count="8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1"/>
    </font>
    <font>
      <b val="1"/>
      <sz val="10"/>
    </font>
    <font>
      <b val="1"/>
      <color rgb="0016A34A"/>
      <sz val="10"/>
    </font>
    <font>
      <b val="1"/>
      <color rgb="004A2AA5"/>
      <sz val="12"/>
    </font>
  </fonts>
  <fills count="7">
    <fill>
      <patternFill/>
    </fill>
    <fill>
      <patternFill patternType="gray125"/>
    </fill>
    <fill>
      <patternFill patternType="solid">
        <fgColor rgb="004A2AA5"/>
        <bgColor rgb="004A2AA5"/>
      </patternFill>
    </fill>
    <fill>
      <patternFill patternType="solid">
        <fgColor rgb="00F1EDFB"/>
        <bgColor rgb="00F1EDFB"/>
      </patternFill>
    </fill>
    <fill>
      <patternFill patternType="solid">
        <fgColor rgb="00FFFFFF"/>
        <bgColor rgb="00FFFFFF"/>
      </patternFill>
    </fill>
    <fill>
      <patternFill patternType="solid">
        <fgColor rgb="00FF6B4A"/>
        <bgColor rgb="00FF6B4A"/>
      </patternFill>
    </fill>
    <fill>
      <patternFill patternType="solid">
        <fgColor rgb="005D3BC4"/>
        <b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right" vertical="center"/>
    </xf>
    <xf numFmtId="0" fontId="0" fillId="5" borderId="1" pivotButton="0" quotePrefix="0" xfId="0"/>
    <xf numFmtId="0" fontId="4" fillId="5" borderId="1" applyAlignment="1" pivotButton="0" quotePrefix="0" xfId="0">
      <alignment horizontal="center" vertical="center"/>
    </xf>
    <xf numFmtId="166" fontId="4" fillId="5" borderId="1" applyAlignment="1" pivotButton="0" quotePrefix="0" xfId="0">
      <alignment horizontal="right" vertical="center"/>
    </xf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3" fillId="3" borderId="1" pivotButton="0" quotePrefix="0" xfId="0"/>
    <xf numFmtId="1" fontId="5" fillId="3" borderId="1" pivotButton="0" quotePrefix="0" xfId="0"/>
    <xf numFmtId="0" fontId="3" fillId="4" borderId="1" pivotButton="0" quotePrefix="0" xfId="0"/>
    <xf numFmtId="166" fontId="5" fillId="4" borderId="1" pivotButton="0" quotePrefix="0" xfId="0"/>
    <xf numFmtId="166" fontId="5" fillId="3" borderId="1" pivotButton="0" quotePrefix="0" xfId="0"/>
    <xf numFmtId="1" fontId="5" fillId="4" borderId="1" pivotButton="0" quotePrefix="0" xfId="0"/>
    <xf numFmtId="0" fontId="7" fillId="0" borderId="0" pivotButton="0" quotePrefix="0" xfId="0"/>
    <xf numFmtId="0" fontId="2" fillId="6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pivotButton="0" quotePrefix="0" xfId="0"/>
    <xf numFmtId="166" fontId="0" fillId="4" borderId="1" pivotButton="0" quotePrefix="0" xfId="0"/>
    <xf numFmtId="0" fontId="0" fillId="3" borderId="1" applyAlignment="1" pivotButton="0" quotePrefix="0" xfId="0">
      <alignment horizontal="center" vertical="center"/>
    </xf>
    <xf numFmtId="0" fontId="0" fillId="3" borderId="1" pivotButton="0" quotePrefix="0" xfId="0"/>
    <xf numFmtId="166" fontId="0" fillId="3" borderId="1" pivotButton="0" quotePrefix="0" xfId="0"/>
    <xf numFmtId="0" fontId="4" fillId="5" borderId="1" pivotButton="0" quotePrefix="0" xfId="0"/>
    <xf numFmtId="166" fontId="4" fillId="5" borderId="1" pivotButton="0" quotePrefix="0" xfId="0"/>
    <xf numFmtId="0" fontId="0" fillId="0" borderId="0" applyAlignment="1" pivotButton="0" quotePrefix="0" xfId="0">
      <alignment vertical="top" wrapText="1"/>
    </xf>
    <xf numFmtId="0" fontId="5" fillId="4" borderId="1" applyAlignment="1" pivotButton="0" quotePrefix="0" xfId="0">
      <alignment vertical="top"/>
    </xf>
    <xf numFmtId="0" fontId="0" fillId="4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/>
    </xf>
    <xf numFmtId="0" fontId="0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Débit / Crédit par journal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'Synthèse'!C14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'Synthèse'!$B$15:$B$18</f>
            </numRef>
          </cat>
          <val>
            <numRef>
              <f>'Synthèse'!$C$15:$C$18</f>
            </numRef>
          </val>
        </ser>
        <ser>
          <idx val="1"/>
          <order val="1"/>
          <tx>
            <strRef>
              <f>'Synthèse'!D14</f>
            </strRef>
          </tx>
          <spPr>
            <a:solidFill xmlns:a="http://schemas.openxmlformats.org/drawingml/2006/main">
              <a:srgbClr val="FF6B4A"/>
            </a:solidFill>
            <a:ln xmlns:a="http://schemas.openxmlformats.org/drawingml/2006/main">
              <a:prstDash val="solid"/>
            </a:ln>
          </spPr>
          <cat>
            <numRef>
              <f>'Synthèse'!$B$15:$B$18</f>
            </numRef>
          </cat>
          <val>
            <numRef>
              <f>'Synthèse'!$D$15:$D$18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Journal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débit par journal</a:t>
            </a:r>
          </a:p>
        </rich>
      </tx>
    </title>
    <plotArea>
      <pieChart>
        <varyColors val="1"/>
        <ser>
          <idx val="0"/>
          <order val="0"/>
          <tx>
            <strRef>
              <f>'Synthèse'!C14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'Synthèse'!$B$15:$B$18</f>
            </numRef>
          </cat>
          <val>
            <numRef>
              <f>'Synthèse'!$C$15:$C$18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2" customWidth="1" min="4" max="4"/>
    <col width="10" customWidth="1" min="5" max="5"/>
    <col width="26" customWidth="1" min="6" max="6"/>
    <col width="10" customWidth="1" min="7" max="7"/>
    <col width="18" customWidth="1" min="8" max="8"/>
    <col width="12" customWidth="1" min="9" max="9"/>
    <col width="12" customWidth="1" min="10" max="10"/>
    <col width="26" customWidth="1" min="11" max="11"/>
    <col width="12" customWidth="1" min="12" max="12"/>
    <col width="12" customWidth="1" min="13" max="13"/>
    <col width="10" customWidth="1" min="14" max="14"/>
    <col width="12" customWidth="1" min="15" max="15"/>
    <col width="12" customWidth="1" min="16" max="16"/>
    <col width="12" customWidth="1" min="17" max="17"/>
    <col width="14" customWidth="1" min="18" max="18"/>
  </cols>
  <sheetData>
    <row r="1" ht="26" customHeight="1">
      <c r="A1" s="1" t="inlineStr">
        <is>
          <t>FICHIER DES ÉCRITURES COMPTABLES (FEC) - EXERCICE 2026</t>
        </is>
      </c>
    </row>
    <row r="2">
      <c r="A2" s="2" t="inlineStr">
        <is>
          <t>JournalCode</t>
        </is>
      </c>
      <c r="B2" s="2" t="inlineStr">
        <is>
          <t>JournalLib</t>
        </is>
      </c>
      <c r="C2" s="2" t="inlineStr">
        <is>
          <t>EcritureNum</t>
        </is>
      </c>
      <c r="D2" s="2" t="inlineStr">
        <is>
          <t>EcritureDate</t>
        </is>
      </c>
      <c r="E2" s="2" t="inlineStr">
        <is>
          <t>CompteNum</t>
        </is>
      </c>
      <c r="F2" s="2" t="inlineStr">
        <is>
          <t>CompteLib</t>
        </is>
      </c>
      <c r="G2" s="2" t="inlineStr">
        <is>
          <t>CompAuxNum</t>
        </is>
      </c>
      <c r="H2" s="2" t="inlineStr">
        <is>
          <t>CompAuxLib</t>
        </is>
      </c>
      <c r="I2" s="2" t="inlineStr">
        <is>
          <t>PieceRef</t>
        </is>
      </c>
      <c r="J2" s="2" t="inlineStr">
        <is>
          <t>PieceDate</t>
        </is>
      </c>
      <c r="K2" s="2" t="inlineStr">
        <is>
          <t>EcritureLib</t>
        </is>
      </c>
      <c r="L2" s="2" t="inlineStr">
        <is>
          <t>Debit</t>
        </is>
      </c>
      <c r="M2" s="2" t="inlineStr">
        <is>
          <t>Credit</t>
        </is>
      </c>
      <c r="N2" s="2" t="inlineStr">
        <is>
          <t>EcritureLet</t>
        </is>
      </c>
      <c r="O2" s="2" t="inlineStr">
        <is>
          <t>DateLet</t>
        </is>
      </c>
      <c r="P2" s="2" t="inlineStr">
        <is>
          <t>ValidDate</t>
        </is>
      </c>
      <c r="Q2" s="2" t="inlineStr">
        <is>
          <t>Solde</t>
        </is>
      </c>
      <c r="R2" s="2" t="inlineStr">
        <is>
          <t>Statut</t>
        </is>
      </c>
    </row>
    <row r="3">
      <c r="A3" s="3" t="inlineStr">
        <is>
          <t>AC</t>
        </is>
      </c>
      <c r="B3" s="3" t="inlineStr">
        <is>
          <t>Achats</t>
        </is>
      </c>
      <c r="C3" s="4" t="n">
        <v>1</v>
      </c>
      <c r="D3" s="5" t="n">
        <v>46030</v>
      </c>
      <c r="E3" s="3" t="inlineStr">
        <is>
          <t>401100</t>
        </is>
      </c>
      <c r="F3" s="3" t="inlineStr">
        <is>
          <t>Fournisseur Dupont SARL</t>
        </is>
      </c>
      <c r="G3" s="3" t="inlineStr">
        <is>
          <t>F001</t>
        </is>
      </c>
      <c r="H3" s="3" t="inlineStr">
        <is>
          <t>Dupont SARL</t>
        </is>
      </c>
      <c r="I3" s="3" t="inlineStr">
        <is>
          <t>FA2026001</t>
        </is>
      </c>
      <c r="J3" s="5" t="n">
        <v>46027</v>
      </c>
      <c r="K3" s="3" t="inlineStr">
        <is>
          <t>Achat matériel bureau</t>
        </is>
      </c>
      <c r="L3" s="6" t="n">
        <v>0</v>
      </c>
      <c r="M3" s="6" t="n">
        <v>1250</v>
      </c>
      <c r="N3" s="3" t="inlineStr"/>
      <c r="O3" s="5" t="n"/>
      <c r="Q3" s="6">
        <f>L3-M3</f>
        <v/>
      </c>
      <c r="R3" s="4">
        <f>IF(N3="","Non lettré","Lettré")</f>
        <v/>
      </c>
    </row>
    <row r="4">
      <c r="A4" s="7" t="inlineStr">
        <is>
          <t>AC</t>
        </is>
      </c>
      <c r="B4" s="7" t="inlineStr">
        <is>
          <t>Achats</t>
        </is>
      </c>
      <c r="C4" s="8" t="n">
        <v>2</v>
      </c>
      <c r="D4" s="9" t="n">
        <v>46037</v>
      </c>
      <c r="E4" s="7" t="inlineStr">
        <is>
          <t>606100</t>
        </is>
      </c>
      <c r="F4" s="7" t="inlineStr">
        <is>
          <t>Fournitures administratives</t>
        </is>
      </c>
      <c r="G4" s="7" t="inlineStr"/>
      <c r="H4" s="7" t="inlineStr"/>
      <c r="I4" s="7" t="inlineStr">
        <is>
          <t>FA2026002</t>
        </is>
      </c>
      <c r="J4" s="9" t="n">
        <v>46034</v>
      </c>
      <c r="K4" s="7" t="inlineStr">
        <is>
          <t>Fournitures Lyon</t>
        </is>
      </c>
      <c r="L4" s="10" t="n">
        <v>850</v>
      </c>
      <c r="M4" s="10" t="n">
        <v>0</v>
      </c>
      <c r="N4" s="7" t="inlineStr"/>
      <c r="O4" s="9" t="n"/>
      <c r="Q4" s="10">
        <f>L4-M4</f>
        <v/>
      </c>
      <c r="R4" s="8">
        <f>IF(N4="","Non lettré","Lettré")</f>
        <v/>
      </c>
    </row>
    <row r="5">
      <c r="A5" s="3" t="inlineStr">
        <is>
          <t>VE</t>
        </is>
      </c>
      <c r="B5" s="3" t="inlineStr">
        <is>
          <t>Ventes</t>
        </is>
      </c>
      <c r="C5" s="4" t="n">
        <v>3</v>
      </c>
      <c r="D5" s="5" t="n">
        <v>46056</v>
      </c>
      <c r="E5" s="3" t="inlineStr">
        <is>
          <t>411000</t>
        </is>
      </c>
      <c r="F5" s="3" t="inlineStr">
        <is>
          <t>Client Camille Bernard</t>
        </is>
      </c>
      <c r="G5" s="3" t="inlineStr">
        <is>
          <t>C012</t>
        </is>
      </c>
      <c r="H5" s="3" t="inlineStr">
        <is>
          <t>Camille Bernard</t>
        </is>
      </c>
      <c r="I5" s="3" t="inlineStr">
        <is>
          <t>FV2026010</t>
        </is>
      </c>
      <c r="J5" s="5" t="n">
        <v>46054</v>
      </c>
      <c r="K5" s="3" t="inlineStr">
        <is>
          <t>Vente prestation conseil</t>
        </is>
      </c>
      <c r="L5" s="6" t="n">
        <v>0</v>
      </c>
      <c r="M5" s="6" t="n">
        <v>3200</v>
      </c>
      <c r="N5" s="3" t="inlineStr">
        <is>
          <t>A1</t>
        </is>
      </c>
      <c r="O5" s="5" t="n">
        <v>46073</v>
      </c>
      <c r="Q5" s="6">
        <f>L5-M5</f>
        <v/>
      </c>
      <c r="R5" s="4">
        <f>IF(N5="","Non lettré","Lettré")</f>
        <v/>
      </c>
    </row>
    <row r="6">
      <c r="A6" s="7" t="inlineStr">
        <is>
          <t>VE</t>
        </is>
      </c>
      <c r="B6" s="7" t="inlineStr">
        <is>
          <t>Ventes</t>
        </is>
      </c>
      <c r="C6" s="8" t="n">
        <v>4</v>
      </c>
      <c r="D6" s="9" t="n">
        <v>46071</v>
      </c>
      <c r="E6" s="7" t="inlineStr">
        <is>
          <t>706000</t>
        </is>
      </c>
      <c r="F6" s="7" t="inlineStr">
        <is>
          <t>Prestations de services</t>
        </is>
      </c>
      <c r="G6" s="7" t="inlineStr"/>
      <c r="H6" s="7" t="inlineStr"/>
      <c r="I6" s="7" t="inlineStr">
        <is>
          <t>FV2026011</t>
        </is>
      </c>
      <c r="J6" s="9" t="n">
        <v>46068</v>
      </c>
      <c r="K6" s="7" t="inlineStr">
        <is>
          <t>Prestation Marseille</t>
        </is>
      </c>
      <c r="L6" s="10" t="n">
        <v>0</v>
      </c>
      <c r="M6" s="10" t="n">
        <v>2100</v>
      </c>
      <c r="N6" s="7" t="inlineStr"/>
      <c r="O6" s="9" t="n"/>
      <c r="Q6" s="10">
        <f>L6-M6</f>
        <v/>
      </c>
      <c r="R6" s="8">
        <f>IF(N6="","Non lettré","Lettré")</f>
        <v/>
      </c>
    </row>
    <row r="7">
      <c r="A7" s="3" t="inlineStr">
        <is>
          <t>BQ</t>
        </is>
      </c>
      <c r="B7" s="3" t="inlineStr">
        <is>
          <t>Banque</t>
        </is>
      </c>
      <c r="C7" s="4" t="n">
        <v>5</v>
      </c>
      <c r="D7" s="5" t="n">
        <v>46083</v>
      </c>
      <c r="E7" s="3" t="inlineStr">
        <is>
          <t>512000</t>
        </is>
      </c>
      <c r="F7" s="3" t="inlineStr">
        <is>
          <t>Banque Société Générale</t>
        </is>
      </c>
      <c r="G7" s="3" t="inlineStr"/>
      <c r="H7" s="3" t="inlineStr"/>
      <c r="I7" s="3" t="inlineStr">
        <is>
          <t>REL2026003</t>
        </is>
      </c>
      <c r="J7" s="5" t="n">
        <v>46082</v>
      </c>
      <c r="K7" s="3" t="inlineStr">
        <is>
          <t>Virement client Léa Petit</t>
        </is>
      </c>
      <c r="L7" s="6" t="n">
        <v>3200</v>
      </c>
      <c r="M7" s="6" t="n">
        <v>0</v>
      </c>
      <c r="N7" s="3" t="inlineStr">
        <is>
          <t>A1</t>
        </is>
      </c>
      <c r="O7" s="5" t="n">
        <v>46083</v>
      </c>
      <c r="Q7" s="6">
        <f>L7-M7</f>
        <v/>
      </c>
      <c r="R7" s="4">
        <f>IF(N7="","Non lettré","Lettré")</f>
        <v/>
      </c>
    </row>
    <row r="8">
      <c r="A8" s="7" t="inlineStr">
        <is>
          <t>OD</t>
        </is>
      </c>
      <c r="B8" s="7" t="inlineStr">
        <is>
          <t>Opérations Diverses</t>
        </is>
      </c>
      <c r="C8" s="8" t="n">
        <v>6</v>
      </c>
      <c r="D8" s="9" t="n">
        <v>46091</v>
      </c>
      <c r="E8" s="7" t="inlineStr">
        <is>
          <t>641000</t>
        </is>
      </c>
      <c r="F8" s="7" t="inlineStr">
        <is>
          <t>Salaires bruts</t>
        </is>
      </c>
      <c r="G8" s="7" t="inlineStr"/>
      <c r="H8" s="7" t="inlineStr"/>
      <c r="I8" s="7" t="inlineStr">
        <is>
          <t>PAIE2026003</t>
        </is>
      </c>
      <c r="J8" s="9" t="n">
        <v>46091</v>
      </c>
      <c r="K8" s="7" t="inlineStr">
        <is>
          <t>Paie mars - Hugo Moreau</t>
        </is>
      </c>
      <c r="L8" s="10" t="n">
        <v>4500</v>
      </c>
      <c r="M8" s="10" t="n">
        <v>0</v>
      </c>
      <c r="N8" s="7" t="inlineStr"/>
      <c r="O8" s="9" t="n"/>
      <c r="Q8" s="10">
        <f>L8-M8</f>
        <v/>
      </c>
      <c r="R8" s="8">
        <f>IF(N8="","Non lettré","Lettré")</f>
        <v/>
      </c>
    </row>
    <row r="9">
      <c r="A9" s="3" t="inlineStr">
        <is>
          <t>OD</t>
        </is>
      </c>
      <c r="B9" s="3" t="inlineStr">
        <is>
          <t>Opérations Diverses</t>
        </is>
      </c>
      <c r="C9" s="4" t="n">
        <v>7</v>
      </c>
      <c r="D9" s="5" t="n">
        <v>46091</v>
      </c>
      <c r="E9" s="3" t="inlineStr">
        <is>
          <t>431000</t>
        </is>
      </c>
      <c r="F9" s="3" t="inlineStr">
        <is>
          <t>URSSAF</t>
        </is>
      </c>
      <c r="G9" s="3" t="inlineStr"/>
      <c r="H9" s="3" t="inlineStr"/>
      <c r="I9" s="3" t="inlineStr">
        <is>
          <t>PAIE2026003</t>
        </is>
      </c>
      <c r="J9" s="5" t="n">
        <v>46091</v>
      </c>
      <c r="K9" s="3" t="inlineStr">
        <is>
          <t>Charges sociales mars</t>
        </is>
      </c>
      <c r="L9" s="6" t="n">
        <v>0</v>
      </c>
      <c r="M9" s="6" t="n">
        <v>1800</v>
      </c>
      <c r="N9" s="3" t="inlineStr"/>
      <c r="O9" s="5" t="n"/>
      <c r="Q9" s="6">
        <f>L9-M9</f>
        <v/>
      </c>
      <c r="R9" s="4">
        <f>IF(N9="","Non lettré","Lettré")</f>
        <v/>
      </c>
    </row>
    <row r="10">
      <c r="A10" s="7" t="inlineStr">
        <is>
          <t>AC</t>
        </is>
      </c>
      <c r="B10" s="7" t="inlineStr">
        <is>
          <t>Achats</t>
        </is>
      </c>
      <c r="C10" s="8" t="n">
        <v>8</v>
      </c>
      <c r="D10" s="9" t="n">
        <v>46117</v>
      </c>
      <c r="E10" s="7" t="inlineStr">
        <is>
          <t>606400</t>
        </is>
      </c>
      <c r="F10" s="7" t="inlineStr">
        <is>
          <t>Fournitures Toulouse</t>
        </is>
      </c>
      <c r="G10" s="7" t="inlineStr">
        <is>
          <t>F004</t>
        </is>
      </c>
      <c r="H10" s="7" t="inlineStr">
        <is>
          <t>Nathan Fournitures</t>
        </is>
      </c>
      <c r="I10" s="7" t="inlineStr">
        <is>
          <t>FA2026015</t>
        </is>
      </c>
      <c r="J10" s="9" t="n">
        <v>46114</v>
      </c>
      <c r="K10" s="7" t="inlineStr">
        <is>
          <t>Achat consommables</t>
        </is>
      </c>
      <c r="L10" s="10" t="n">
        <v>620</v>
      </c>
      <c r="M10" s="10" t="n">
        <v>0</v>
      </c>
      <c r="N10" s="7" t="inlineStr"/>
      <c r="O10" s="9" t="n"/>
      <c r="Q10" s="10">
        <f>L10-M10</f>
        <v/>
      </c>
      <c r="R10" s="8">
        <f>IF(N10="","Non lettré","Lettré")</f>
        <v/>
      </c>
    </row>
    <row r="11">
      <c r="A11" s="3" t="inlineStr">
        <is>
          <t>VE</t>
        </is>
      </c>
      <c r="B11" s="3" t="inlineStr">
        <is>
          <t>Ventes</t>
        </is>
      </c>
      <c r="C11" s="4" t="n">
        <v>9</v>
      </c>
      <c r="D11" s="5" t="n">
        <v>46154</v>
      </c>
      <c r="E11" s="3" t="inlineStr">
        <is>
          <t>411000</t>
        </is>
      </c>
      <c r="F11" s="3" t="inlineStr">
        <is>
          <t>Client Emma Girard</t>
        </is>
      </c>
      <c r="G11" s="3" t="inlineStr">
        <is>
          <t>C020</t>
        </is>
      </c>
      <c r="H11" s="3" t="inlineStr">
        <is>
          <t>Emma Girard</t>
        </is>
      </c>
      <c r="I11" s="3" t="inlineStr">
        <is>
          <t>FV2026022</t>
        </is>
      </c>
      <c r="J11" s="5" t="n">
        <v>46152</v>
      </c>
      <c r="K11" s="3" t="inlineStr">
        <is>
          <t>Vente formation Bordeaux</t>
        </is>
      </c>
      <c r="L11" s="6" t="n">
        <v>0</v>
      </c>
      <c r="M11" s="6" t="n">
        <v>1750</v>
      </c>
      <c r="N11" s="3" t="inlineStr"/>
      <c r="O11" s="5" t="n"/>
      <c r="Q11" s="6">
        <f>L11-M11</f>
        <v/>
      </c>
      <c r="R11" s="4">
        <f>IF(N11="","Non lettré","Lettré")</f>
        <v/>
      </c>
    </row>
    <row r="12">
      <c r="A12" s="7" t="inlineStr">
        <is>
          <t>BQ</t>
        </is>
      </c>
      <c r="B12" s="7" t="inlineStr">
        <is>
          <t>Banque</t>
        </is>
      </c>
      <c r="C12" s="8" t="n">
        <v>10</v>
      </c>
      <c r="D12" s="9" t="n">
        <v>46162</v>
      </c>
      <c r="E12" s="7" t="inlineStr">
        <is>
          <t>627000</t>
        </is>
      </c>
      <c r="F12" s="7" t="inlineStr">
        <is>
          <t>Frais bancaires</t>
        </is>
      </c>
      <c r="G12" s="7" t="inlineStr"/>
      <c r="H12" s="7" t="inlineStr"/>
      <c r="I12" s="7" t="inlineStr">
        <is>
          <t>REL2026009</t>
        </is>
      </c>
      <c r="J12" s="9" t="n">
        <v>46162</v>
      </c>
      <c r="K12" s="7" t="inlineStr">
        <is>
          <t>Frais de tenue de compte</t>
        </is>
      </c>
      <c r="L12" s="10" t="n">
        <v>45</v>
      </c>
      <c r="M12" s="10" t="n">
        <v>0</v>
      </c>
      <c r="N12" s="7" t="inlineStr"/>
      <c r="O12" s="9" t="n"/>
      <c r="Q12" s="10">
        <f>L12-M12</f>
        <v/>
      </c>
      <c r="R12" s="8">
        <f>IF(N12="","Non lettré","Lettré")</f>
        <v/>
      </c>
    </row>
    <row r="13">
      <c r="A13" s="11" t="n"/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  <c r="K13" s="12" t="inlineStr">
        <is>
          <t>TOTAUX</t>
        </is>
      </c>
      <c r="L13" s="13">
        <f>SUM(L3:L12)</f>
        <v/>
      </c>
      <c r="M13" s="13">
        <f>SUM(M3:M12)</f>
        <v/>
      </c>
      <c r="N13" s="11" t="n"/>
      <c r="O13" s="11" t="n"/>
      <c r="P13" s="11" t="n"/>
      <c r="Q13" s="13">
        <f>SUM(Q3:Q12)</f>
        <v/>
      </c>
      <c r="R13" s="11" t="n"/>
    </row>
    <row r="15">
      <c r="K15" s="14" t="inlineStr">
        <is>
          <t>Contrôle équilibre :</t>
        </is>
      </c>
      <c r="L15" s="15">
        <f>IF(L13=M13,"OK - Équilibré","ERREUR - Déséquilibre")</f>
        <v/>
      </c>
    </row>
  </sheetData>
  <mergeCells count="1">
    <mergeCell ref="A1:R1"/>
  </mergeCells>
  <conditionalFormatting sqref="R3:R12">
    <cfRule type="expression" priority="1" dxfId="0">
      <formula>R3="Non lettré"</formula>
    </cfRule>
  </conditionalFormatting>
  <conditionalFormatting sqref="Q3:Q12">
    <cfRule type="expression" priority="2" dxfId="0">
      <formula>Q3&lt;0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16" customWidth="1" min="3" max="3"/>
    <col width="16" customWidth="1" min="4" max="4"/>
  </cols>
  <sheetData>
    <row r="1" ht="26" customHeight="1">
      <c r="A1" s="1" t="inlineStr">
        <is>
          <t>TABLEAU DE SYNTHÈSE COMPTABLE</t>
        </is>
      </c>
    </row>
    <row r="3">
      <c r="A3" s="2" t="inlineStr">
        <is>
          <t>Indicateur</t>
        </is>
      </c>
      <c r="B3" s="2" t="inlineStr">
        <is>
          <t>Valeur</t>
        </is>
      </c>
    </row>
    <row r="4">
      <c r="A4" s="16" t="inlineStr">
        <is>
          <t>Nombre d'écritures</t>
        </is>
      </c>
      <c r="B4" s="17">
        <f>COUNTA(FEC!C3:C12)</f>
        <v/>
      </c>
    </row>
    <row r="5">
      <c r="A5" s="18" t="inlineStr">
        <is>
          <t>Total Débit</t>
        </is>
      </c>
      <c r="B5" s="19">
        <f>SUM(FEC!L3:L12)</f>
        <v/>
      </c>
    </row>
    <row r="6">
      <c r="A6" s="16" t="inlineStr">
        <is>
          <t>Total Crédit</t>
        </is>
      </c>
      <c r="B6" s="20">
        <f>SUM(FEC!M3:M12)</f>
        <v/>
      </c>
    </row>
    <row r="7">
      <c r="A7" s="18" t="inlineStr">
        <is>
          <t>Solde global</t>
        </is>
      </c>
      <c r="B7" s="19">
        <f>B5-B6</f>
        <v/>
      </c>
    </row>
    <row r="8">
      <c r="A8" s="16" t="inlineStr">
        <is>
          <t>Écritures lettrées</t>
        </is>
      </c>
      <c r="B8" s="17">
        <f>COUNTIF(FEC!N3:N12,"?*")</f>
        <v/>
      </c>
    </row>
    <row r="9">
      <c r="A9" s="18" t="inlineStr">
        <is>
          <t>Écritures non lettrées</t>
        </is>
      </c>
      <c r="B9" s="21">
        <f>COUNTIF(FEC!N3:N12,"")</f>
        <v/>
      </c>
    </row>
    <row r="10">
      <c r="A10" s="16" t="inlineStr">
        <is>
          <t>Nombre de journaux distincts</t>
        </is>
      </c>
      <c r="B10" s="17">
        <f>SUMPRODUCT((COUNTIF(FEC!A3:A12,FEC!A3:A12)&gt;0)/COUNTIF(FEC!A3:A12,FEC!A3:A12&amp;""))</f>
        <v/>
      </c>
    </row>
    <row r="13">
      <c r="A13" s="22" t="inlineStr">
        <is>
          <t>RÉPARTITION PAR JOURNAL</t>
        </is>
      </c>
    </row>
    <row r="14">
      <c r="A14" s="23" t="inlineStr">
        <is>
          <t>Code Journal</t>
        </is>
      </c>
      <c r="B14" s="23" t="inlineStr">
        <is>
          <t>Libellé</t>
        </is>
      </c>
      <c r="C14" s="23" t="inlineStr">
        <is>
          <t>Total Débit</t>
        </is>
      </c>
      <c r="D14" s="23" t="inlineStr">
        <is>
          <t>Total Crédit</t>
        </is>
      </c>
    </row>
    <row r="15">
      <c r="A15" s="24" t="inlineStr">
        <is>
          <t>AC</t>
        </is>
      </c>
      <c r="B15" s="25" t="inlineStr">
        <is>
          <t>Achats</t>
        </is>
      </c>
      <c r="C15" s="26">
        <f>SUMIF(FEC!A3:A12,A15,FEC!L3:L12)</f>
        <v/>
      </c>
      <c r="D15" s="26">
        <f>SUMIF(FEC!A3:A12,A15,FEC!M3:M12)</f>
        <v/>
      </c>
    </row>
    <row r="16">
      <c r="A16" s="27" t="inlineStr">
        <is>
          <t>VE</t>
        </is>
      </c>
      <c r="B16" s="28" t="inlineStr">
        <is>
          <t>Ventes</t>
        </is>
      </c>
      <c r="C16" s="29">
        <f>SUMIF(FEC!A3:A12,A16,FEC!L3:L12)</f>
        <v/>
      </c>
      <c r="D16" s="29">
        <f>SUMIF(FEC!A3:A12,A16,FEC!M3:M12)</f>
        <v/>
      </c>
    </row>
    <row r="17">
      <c r="A17" s="24" t="inlineStr">
        <is>
          <t>BQ</t>
        </is>
      </c>
      <c r="B17" s="25" t="inlineStr">
        <is>
          <t>Banque</t>
        </is>
      </c>
      <c r="C17" s="26">
        <f>SUMIF(FEC!A3:A12,A17,FEC!L3:L12)</f>
        <v/>
      </c>
      <c r="D17" s="26">
        <f>SUMIF(FEC!A3:A12,A17,FEC!M3:M12)</f>
        <v/>
      </c>
    </row>
    <row r="18">
      <c r="A18" s="27" t="inlineStr">
        <is>
          <t>OD</t>
        </is>
      </c>
      <c r="B18" s="28" t="inlineStr">
        <is>
          <t>Opérations Diverses</t>
        </is>
      </c>
      <c r="C18" s="29">
        <f>SUMIF(FEC!A3:A12,A18,FEC!L3:L12)</f>
        <v/>
      </c>
      <c r="D18" s="29">
        <f>SUMIF(FEC!A3:A12,A18,FEC!M3:M12)</f>
        <v/>
      </c>
    </row>
    <row r="19">
      <c r="A19" s="11" t="n"/>
      <c r="B19" s="30" t="inlineStr">
        <is>
          <t>TOTAL</t>
        </is>
      </c>
      <c r="C19" s="31">
        <f>SUM(C15:C18)</f>
        <v/>
      </c>
      <c r="D19" s="31">
        <f>SUM(D15:D18)</f>
        <v/>
      </c>
    </row>
  </sheetData>
  <mergeCells count="2">
    <mergeCell ref="A1:F1"/>
    <mergeCell ref="A13:D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</cols>
  <sheetData>
    <row r="1" ht="26" customHeight="1">
      <c r="A1" s="1" t="inlineStr">
        <is>
          <t>MODE D'EMPLOI - FICHIER FEC</t>
        </is>
      </c>
    </row>
    <row r="3">
      <c r="A3" s="22" t="inlineStr">
        <is>
          <t>Objet du classeur</t>
        </is>
      </c>
    </row>
    <row r="4">
      <c r="A4" s="32" t="inlineStr">
        <is>
          <t>Ce classeur présente un exemple de Fichier des Écritures Comptables (FEC), conforme à la norme fiscale française d'export comptable (art. L47 A du LPF). Il permet de visualiser la structure standard, de vérifier l'équilibre débit/crédit et d'analyser la répartition des écritures par journal.</t>
        </is>
      </c>
    </row>
    <row r="5"/>
    <row r="6"/>
    <row r="8">
      <c r="A8" s="2" t="inlineStr">
        <is>
          <t>Onglet</t>
        </is>
      </c>
      <c r="B8" s="2" t="inlineStr">
        <is>
          <t>Description</t>
        </is>
      </c>
    </row>
    <row r="9" ht="45" customHeight="1">
      <c r="A9" s="33" t="inlineStr">
        <is>
          <t>FEC</t>
        </is>
      </c>
      <c r="B9" s="34" t="inlineStr">
        <is>
          <t>Détail des écritures comptables : journal, compte, pièce, libellé, montants débit/crédit, lettrage et calcul automatique du solde et du statut de lettrage.</t>
        </is>
      </c>
    </row>
    <row r="10" ht="45" customHeight="1">
      <c r="A10" s="35" t="inlineStr">
        <is>
          <t>Synthèse</t>
        </is>
      </c>
      <c r="B10" s="36" t="inlineStr">
        <is>
          <t>Indicateurs clés (nombre d'écritures, totaux débit/crédit, solde global, taux de lettrage) et graphiques de répartition par journal comptable.</t>
        </is>
      </c>
    </row>
    <row r="11" ht="45" customHeight="1">
      <c r="A11" s="33" t="inlineStr">
        <is>
          <t>Mode d'emploi</t>
        </is>
      </c>
      <c r="B11" s="34" t="inlineStr">
        <is>
          <t>Explications sur la structure du fichier FEC et la signification des colonnes normées.</t>
        </is>
      </c>
    </row>
    <row r="14">
      <c r="A14" s="23" t="inlineStr">
        <is>
          <t>Colonne FEC</t>
        </is>
      </c>
      <c r="B14" s="23" t="inlineStr">
        <is>
          <t>Signification</t>
        </is>
      </c>
    </row>
    <row r="15" ht="30" customHeight="1">
      <c r="A15" s="37" t="inlineStr">
        <is>
          <t>JournalCode</t>
        </is>
      </c>
      <c r="B15" s="34" t="inlineStr">
        <is>
          <t>Code du journal comptable (AC = Achats, VE = Ventes, BQ = Banque, OD = Opérations Diverses)</t>
        </is>
      </c>
    </row>
    <row r="16" ht="30" customHeight="1">
      <c r="A16" s="38" t="inlineStr">
        <is>
          <t>EcritureNum</t>
        </is>
      </c>
      <c r="B16" s="36" t="inlineStr">
        <is>
          <t>Numéro séquentiel unique de l'écriture comptable</t>
        </is>
      </c>
    </row>
    <row r="17" ht="30" customHeight="1">
      <c r="A17" s="37" t="inlineStr">
        <is>
          <t>EcritureDate</t>
        </is>
      </c>
      <c r="B17" s="34" t="inlineStr">
        <is>
          <t>Date de comptabilisation de l'écriture</t>
        </is>
      </c>
    </row>
    <row r="18" ht="30" customHeight="1">
      <c r="A18" s="38" t="inlineStr">
        <is>
          <t>CompteNum</t>
        </is>
      </c>
      <c r="B18" s="36" t="inlineStr">
        <is>
          <t>Numéro de compte du plan comptable général (PCG)</t>
        </is>
      </c>
    </row>
    <row r="19" ht="30" customHeight="1">
      <c r="A19" s="37" t="inlineStr">
        <is>
          <t>PieceRef / PieceDate</t>
        </is>
      </c>
      <c r="B19" s="34" t="inlineStr">
        <is>
          <t>Référence et date de la pièce justificative (facture, relevé...)</t>
        </is>
      </c>
    </row>
    <row r="20" ht="30" customHeight="1">
      <c r="A20" s="38" t="inlineStr">
        <is>
          <t>Debit / Credit</t>
        </is>
      </c>
      <c r="B20" s="36" t="inlineStr">
        <is>
          <t>Montants au débit et au crédit de l'écriture, toujours en euros</t>
        </is>
      </c>
    </row>
    <row r="21" ht="30" customHeight="1">
      <c r="A21" s="37" t="inlineStr">
        <is>
          <t>EcritureLet / DateLet</t>
        </is>
      </c>
      <c r="B21" s="34" t="inlineStr">
        <is>
          <t>Code et date de lettrage rapprochant deux écritures liées</t>
        </is>
      </c>
    </row>
    <row r="22" ht="30" customHeight="1">
      <c r="A22" s="38" t="inlineStr">
        <is>
          <t>Solde</t>
        </is>
      </c>
      <c r="B22" s="36" t="inlineStr">
        <is>
          <t>Calcul automatique = Débit - Crédit pour chaque ligne</t>
        </is>
      </c>
    </row>
    <row r="23" ht="30" customHeight="1">
      <c r="A23" s="37" t="inlineStr">
        <is>
          <t>Statut</t>
        </is>
      </c>
      <c r="B23" s="34" t="inlineStr">
        <is>
          <t>Indique si l'écriture est lettrée ou non lettrée (formule automatique)</t>
        </is>
      </c>
    </row>
  </sheetData>
  <mergeCells count="3">
    <mergeCell ref="A1:B1"/>
    <mergeCell ref="A3:B3"/>
    <mergeCell ref="A4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2026-07-21T15:48:08Z</dcterms:created>
  <dcterms:modified xmlns:dcterms="http://purl.org/dc/terms/" xmlns:xsi="http://www.w3.org/2001/XMLSchema-instance" xsi:type="dcterms:W3CDTF">2026-07-21T15:48:08Z</dcterms:modified>
</cp:coreProperties>
</file>