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vis" sheetId="1" state="visible" r:id="rId1"/>
    <sheet xmlns:r="http://schemas.openxmlformats.org/officeDocument/2006/relationships" name="Catalogue" sheetId="2" state="visible" r:id="rId2"/>
    <sheet xmlns:r="http://schemas.openxmlformats.org/officeDocument/2006/relationships" name="Synthèse" sheetId="3" state="visible" r:id="rId3"/>
    <sheet xmlns:r="http://schemas.openxmlformats.org/officeDocument/2006/relationships" name="Instructions" sheetId="4" state="visible" r:id="rId4"/>
  </sheets>
  <definedNames>
    <definedName name="_xlnm._FilterDatabase" localSheetId="0" hidden="1">'Devis'!$A$11:$K$111</definedName>
    <definedName name="_xlnm._FilterDatabase" localSheetId="1" hidden="1">'Catalogue'!$A$1:$J$101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#,##0.00&quot; €&quot;"/>
    <numFmt numFmtId="167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4A2AA5"/>
      <sz val="13"/>
    </font>
    <font>
      <name val="Calibri"/>
      <b val="1"/>
      <color rgb="00FFFFFF"/>
      <sz val="10"/>
    </font>
    <font>
      <name val="Calibri"/>
      <sz val="10"/>
    </font>
    <font>
      <name val="Calibri"/>
      <b val="1"/>
      <color rgb="00FFFFFF"/>
      <sz val="11"/>
    </font>
    <font>
      <name val="Calibri"/>
      <b val="1"/>
      <sz val="10"/>
    </font>
  </fonts>
  <fills count="8">
    <fill>
      <patternFill/>
    </fill>
    <fill>
      <patternFill patternType="gray125"/>
    </fill>
    <fill>
      <patternFill patternType="solid">
        <fgColor rgb="004A2AA5"/>
      </patternFill>
    </fill>
    <fill>
      <patternFill patternType="solid">
        <fgColor rgb="005D3BC4"/>
      </patternFill>
    </fill>
    <fill>
      <patternFill patternType="solid">
        <fgColor rgb="00FFFBEB"/>
      </patternFill>
    </fill>
    <fill>
      <patternFill patternType="solid">
        <fgColor rgb="00F1EDFB"/>
      </patternFill>
    </fill>
    <fill>
      <patternFill patternType="solid">
        <fgColor rgb="00FFFFFF"/>
      </patternFill>
    </fill>
    <fill>
      <patternFill patternType="solid">
        <fgColor rgb="00FF6B4A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center" vertical="center"/>
    </xf>
    <xf numFmtId="167" fontId="4" fillId="4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center" vertical="center"/>
    </xf>
    <xf numFmtId="0" fontId="6" fillId="7" borderId="1" applyAlignment="1" pivotButton="0" quotePrefix="0" xfId="0">
      <alignment horizontal="right" vertical="center"/>
    </xf>
    <xf numFmtId="166" fontId="6" fillId="7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/>
    </xf>
    <xf numFmtId="0" fontId="0" fillId="3" borderId="1" pivotButton="0" quotePrefix="0" xfId="0"/>
    <xf numFmtId="0" fontId="4" fillId="0" borderId="0" applyAlignment="1" pivotButton="0" quotePrefix="0" xfId="0">
      <alignment horizontal="left" vertical="top" wrapText="1"/>
    </xf>
    <xf numFmtId="167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167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left" vertical="center"/>
    </xf>
    <xf numFmtId="0" fontId="6" fillId="6" borderId="1" applyAlignment="1" pivotButton="0" quotePrefix="0" xfId="0">
      <alignment horizontal="left" vertical="center"/>
    </xf>
    <xf numFmtId="166" fontId="6" fillId="6" borderId="1" applyAlignment="1" pivotButton="0" quotePrefix="0" xfId="0">
      <alignment horizontal="right" vertical="center"/>
    </xf>
    <xf numFmtId="1" fontId="6" fillId="6" borderId="1" applyAlignment="1" pivotButton="0" quotePrefix="0" xfId="0">
      <alignment horizontal="right" vertical="center"/>
    </xf>
    <xf numFmtId="167" fontId="6" fillId="6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66" fontId="4" fillId="5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/>
    </xf>
    <xf numFmtId="166" fontId="4" fillId="6" borderId="1" applyAlignment="1" pivotButton="0" quotePrefix="0" xfId="0">
      <alignment horizontal="right" vertical="center"/>
    </xf>
    <xf numFmtId="0" fontId="6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top" wrapText="1"/>
    </xf>
    <xf numFmtId="0" fontId="6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top" wrapText="1"/>
    </xf>
    <xf numFmtId="0" fontId="4" fillId="7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2">
    <dxf>
      <font>
        <name val="Calibri"/>
        <b val="1"/>
        <color rgb="0016A34A"/>
        <sz val="10"/>
      </font>
      <fill>
        <patternFill patternType="solid">
          <fgColor rgb="0016A34A"/>
        </patternFill>
      </fill>
    </dxf>
    <dxf>
      <font>
        <name val="Calibri"/>
        <b val="1"/>
        <color rgb="00DC2626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Montant HT par catégorie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'Synthèse'!B15</f>
            </strRef>
          </tx>
          <spPr>
            <a:solidFill xmlns:a="http://schemas.openxmlformats.org/drawingml/2006/main">
              <a:srgbClr val="5D3BC4"/>
            </a:solidFill>
            <a:ln xmlns:a="http://schemas.openxmlformats.org/drawingml/2006/main">
              <a:solidFill>
                <a:srgbClr val="4A2AA5"/>
              </a:solidFill>
              <a:prstDash val="solid"/>
            </a:ln>
          </spPr>
          <cat>
            <numRef>
              <f>'Synthèse'!$A$16:$A$20</f>
            </numRef>
          </cat>
          <val>
            <numRef>
              <f>'Synthèse'!$B$16:$B$20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 HT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Catégorie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du total HT</a:t>
            </a:r>
          </a:p>
        </rich>
      </tx>
    </title>
    <plotArea>
      <pieChart>
        <varyColors val="1"/>
        <ser>
          <idx val="0"/>
          <order val="0"/>
          <tx>
            <strRef>
              <f>'Synthèse'!B15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4A2AA5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5D3BC4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FF6B4A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16A34A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F1EDFB"/>
              </a:solidFill>
              <a:ln xmlns:a="http://schemas.openxmlformats.org/drawingml/2006/main">
                <a:prstDash val="solid"/>
              </a:ln>
            </spPr>
          </dPt>
          <cat>
            <numRef>
              <f>'Synthèse'!$A$16:$A$20</f>
            </numRef>
          </cat>
          <val>
            <numRef>
              <f>'Synthèse'!$B$16:$B$20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4</col>
      <colOff>0</colOff>
      <row>2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4</col>
      <colOff>0</colOff>
      <row>18</row>
      <rowOff>0</rowOff>
    </from>
    <ext cx="504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4A2AA5"/>
    <outlinePr summaryBelow="1" summaryRight="1"/>
    <pageSetUpPr/>
  </sheetPr>
  <dimension ref="A1:M129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30" customWidth="1" min="3" max="3"/>
    <col width="11" customWidth="1" min="4" max="4"/>
    <col width="13" customWidth="1" min="5" max="5"/>
    <col width="16" customWidth="1" min="6" max="6"/>
    <col width="11" customWidth="1" min="7" max="7"/>
    <col width="15" customWidth="1" min="8" max="8"/>
    <col width="12" customWidth="1" min="9" max="9"/>
    <col width="15" customWidth="1" min="10" max="10"/>
    <col width="16" customWidth="1" min="11" max="11"/>
    <col hidden="1" width="16" customWidth="1" min="12" max="12"/>
    <col hidden="1" width="16" customWidth="1" min="13" max="13"/>
  </cols>
  <sheetData>
    <row r="1" ht="28" customHeight="1">
      <c r="A1" s="1" t="inlineStr">
        <is>
          <t>DEVIS TRAITEUR — SAVEURS DE CAMILLE</t>
        </is>
      </c>
    </row>
    <row r="3">
      <c r="A3" s="2" t="inlineStr">
        <is>
          <t>Saveurs de Camille</t>
        </is>
      </c>
      <c r="H3" s="3" t="inlineStr">
        <is>
          <t>N° de devis</t>
        </is>
      </c>
      <c r="I3" s="4" t="inlineStr">
        <is>
          <t>DEV-2026-014</t>
        </is>
      </c>
    </row>
    <row r="4">
      <c r="A4" t="inlineStr">
        <is>
          <t>18 rue des Lumières, 69002 Lyon</t>
        </is>
      </c>
      <c r="H4" s="3" t="inlineStr">
        <is>
          <t>Date du devis</t>
        </is>
      </c>
      <c r="I4" s="5" t="n">
        <v>46272</v>
      </c>
    </row>
    <row r="5">
      <c r="A5" t="inlineStr">
        <is>
          <t>SIRET : 812 456 789 00018</t>
        </is>
      </c>
      <c r="H5" s="3" t="inlineStr">
        <is>
          <t>Validité jusqu'au</t>
        </is>
      </c>
      <c r="I5" s="5" t="n">
        <v>46302</v>
      </c>
    </row>
    <row r="6">
      <c r="A6" t="inlineStr">
        <is>
          <t>Tél. : 04 78 00 00 00  |  contact@saveursdecamille.fr</t>
        </is>
      </c>
    </row>
    <row r="8">
      <c r="A8" s="3" t="inlineStr">
        <is>
          <t>Client</t>
        </is>
      </c>
      <c r="B8" s="4" t="inlineStr">
        <is>
          <t>Emma Bernard</t>
        </is>
      </c>
      <c r="D8" s="3" t="inlineStr">
        <is>
          <t>Société</t>
        </is>
      </c>
      <c r="E8" s="4" t="inlineStr">
        <is>
          <t>Atelier Nova</t>
        </is>
      </c>
      <c r="G8" s="3" t="inlineStr">
        <is>
          <t>Adresse de facturation</t>
        </is>
      </c>
      <c r="H8" s="4" t="inlineStr">
        <is>
          <t>Lyon</t>
        </is>
      </c>
    </row>
    <row r="9">
      <c r="A9" s="3" t="inlineStr">
        <is>
          <t>Lieu de réception</t>
        </is>
      </c>
      <c r="B9" s="4" t="inlineStr">
        <is>
          <t>Villeurbanne</t>
        </is>
      </c>
      <c r="D9" s="3" t="inlineStr">
        <is>
          <t>Date de l'événement</t>
        </is>
      </c>
      <c r="E9" s="5" t="n">
        <v>46291</v>
      </c>
      <c r="G9" s="3" t="inlineStr">
        <is>
          <t>Nombre de convives</t>
        </is>
      </c>
      <c r="H9" s="6" t="n">
        <v>60</v>
      </c>
      <c r="I9" s="3" t="inlineStr">
        <is>
          <t>Type d'événement</t>
        </is>
      </c>
      <c r="J9" s="4" t="inlineStr">
        <is>
          <t>Cocktail d'entreprise</t>
        </is>
      </c>
    </row>
    <row r="11">
      <c r="A11" s="7" t="inlineStr">
        <is>
          <t>Référence</t>
        </is>
      </c>
      <c r="B11" s="7" t="inlineStr">
        <is>
          <t>Catégorie</t>
        </is>
      </c>
      <c r="C11" s="7" t="inlineStr">
        <is>
          <t>Désignation</t>
        </is>
      </c>
      <c r="D11" s="7" t="inlineStr">
        <is>
          <t>Quantité</t>
        </is>
      </c>
      <c r="E11" s="7" t="inlineStr">
        <is>
          <t>Unité</t>
        </is>
      </c>
      <c r="F11" s="7" t="inlineStr">
        <is>
          <t>Prix unitaire HT</t>
        </is>
      </c>
      <c r="G11" s="7" t="inlineStr">
        <is>
          <t>Remise %</t>
        </is>
      </c>
      <c r="H11" s="7" t="inlineStr">
        <is>
          <t>Montant HT</t>
        </is>
      </c>
      <c r="I11" s="7" t="inlineStr">
        <is>
          <t>Taux de TVA</t>
        </is>
      </c>
      <c r="J11" s="7" t="inlineStr">
        <is>
          <t>Montant TVA</t>
        </is>
      </c>
      <c r="K11" s="7" t="inlineStr">
        <is>
          <t>Montant TTC</t>
        </is>
      </c>
      <c r="L11" s="7" t="inlineStr">
        <is>
          <t>Coût estimé HT</t>
        </is>
      </c>
      <c r="M11" s="7" t="inlineStr">
        <is>
          <t>Marge estimée HT</t>
        </is>
      </c>
    </row>
    <row r="12">
      <c r="A12" s="8" t="inlineStr">
        <is>
          <t>COCK-01</t>
        </is>
      </c>
      <c r="B12" s="8" t="inlineStr">
        <is>
          <t>Cocktail</t>
        </is>
      </c>
      <c r="C12" s="4" t="inlineStr">
        <is>
          <t>Pièces salées assorties</t>
        </is>
      </c>
      <c r="D12" s="8" t="n">
        <v>180</v>
      </c>
      <c r="E12" s="8" t="inlineStr">
        <is>
          <t>pièces</t>
        </is>
      </c>
      <c r="F12" s="9">
        <f>IF(A12="","",IFERROR(VLOOKUP(A12,'Catalogue'!$A$2:$G$101,5,FALSE),0))</f>
        <v/>
      </c>
      <c r="G12" s="10" t="n">
        <v>0.05</v>
      </c>
      <c r="H12" s="11">
        <f>IF(A12="","",IFERROR(D12*F12*(1-G12),0))</f>
        <v/>
      </c>
      <c r="I12" s="10" t="n">
        <v>0.2</v>
      </c>
      <c r="J12" s="11">
        <f>IF(A12="","",IFERROR(H12*I12,0))</f>
        <v/>
      </c>
      <c r="K12" s="11">
        <f>IF(A12="","",IFERROR(H12+J12,0))</f>
        <v/>
      </c>
      <c r="L12" s="11">
        <f>IF(A12="","",IFERROR(D12*VLOOKUP(A12,'Catalogue'!$A$2:$G$101,7,FALSE),0))</f>
        <v/>
      </c>
      <c r="M12" s="11">
        <f>IF(A12="","",IFERROR(H12-L12,0))</f>
        <v/>
      </c>
    </row>
    <row r="13">
      <c r="A13" s="8" t="inlineStr">
        <is>
          <t>COCK-02</t>
        </is>
      </c>
      <c r="B13" s="8" t="inlineStr">
        <is>
          <t>Cocktail</t>
        </is>
      </c>
      <c r="C13" s="4" t="inlineStr">
        <is>
          <t>Pièces sucrées assorties</t>
        </is>
      </c>
      <c r="D13" s="8" t="n">
        <v>120</v>
      </c>
      <c r="E13" s="8" t="inlineStr">
        <is>
          <t>pièces</t>
        </is>
      </c>
      <c r="F13" s="9">
        <f>IF(A13="","",IFERROR(VLOOKUP(A13,'Catalogue'!$A$2:$G$101,5,FALSE),0))</f>
        <v/>
      </c>
      <c r="G13" s="10" t="n">
        <v>0.05</v>
      </c>
      <c r="H13" s="12">
        <f>IF(A13="","",IFERROR(D13*F13*(1-G13),0))</f>
        <v/>
      </c>
      <c r="I13" s="10" t="n">
        <v>0.2</v>
      </c>
      <c r="J13" s="12">
        <f>IF(A13="","",IFERROR(H13*I13,0))</f>
        <v/>
      </c>
      <c r="K13" s="12">
        <f>IF(A13="","",IFERROR(H13+J13,0))</f>
        <v/>
      </c>
      <c r="L13" s="12">
        <f>IF(A13="","",IFERROR(D13*VLOOKUP(A13,'Catalogue'!$A$2:$G$101,7,FALSE),0))</f>
        <v/>
      </c>
      <c r="M13" s="12">
        <f>IF(A13="","",IFERROR(H13-L13,0))</f>
        <v/>
      </c>
    </row>
    <row r="14">
      <c r="A14" s="8" t="inlineStr">
        <is>
          <t>BOIS-01</t>
        </is>
      </c>
      <c r="B14" s="8" t="inlineStr">
        <is>
          <t>Boissons</t>
        </is>
      </c>
      <c r="C14" s="4" t="inlineStr">
        <is>
          <t>Jus de fruits artisanaux</t>
        </is>
      </c>
      <c r="D14" s="8" t="n">
        <v>60</v>
      </c>
      <c r="E14" s="8" t="inlineStr">
        <is>
          <t>bouteilles</t>
        </is>
      </c>
      <c r="F14" s="9">
        <f>IF(A14="","",IFERROR(VLOOKUP(A14,'Catalogue'!$A$2:$G$101,5,FALSE),0))</f>
        <v/>
      </c>
      <c r="G14" s="10" t="n">
        <v>0</v>
      </c>
      <c r="H14" s="11">
        <f>IF(A14="","",IFERROR(D14*F14*(1-G14),0))</f>
        <v/>
      </c>
      <c r="I14" s="10" t="n">
        <v>0.2</v>
      </c>
      <c r="J14" s="11">
        <f>IF(A14="","",IFERROR(H14*I14,0))</f>
        <v/>
      </c>
      <c r="K14" s="11">
        <f>IF(A14="","",IFERROR(H14+J14,0))</f>
        <v/>
      </c>
      <c r="L14" s="11">
        <f>IF(A14="","",IFERROR(D14*VLOOKUP(A14,'Catalogue'!$A$2:$G$101,7,FALSE),0))</f>
        <v/>
      </c>
      <c r="M14" s="11">
        <f>IF(A14="","",IFERROR(H14-L14,0))</f>
        <v/>
      </c>
    </row>
    <row r="15">
      <c r="A15" s="8" t="inlineStr">
        <is>
          <t>BOIS-02</t>
        </is>
      </c>
      <c r="B15" s="8" t="inlineStr">
        <is>
          <t>Boissons</t>
        </is>
      </c>
      <c r="C15" s="4" t="inlineStr">
        <is>
          <t>Eaux minérales</t>
        </is>
      </c>
      <c r="D15" s="8" t="n">
        <v>60</v>
      </c>
      <c r="E15" s="8" t="inlineStr">
        <is>
          <t>bouteilles</t>
        </is>
      </c>
      <c r="F15" s="9">
        <f>IF(A15="","",IFERROR(VLOOKUP(A15,'Catalogue'!$A$2:$G$101,5,FALSE),0))</f>
        <v/>
      </c>
      <c r="G15" s="10" t="n">
        <v>0</v>
      </c>
      <c r="H15" s="12">
        <f>IF(A15="","",IFERROR(D15*F15*(1-G15),0))</f>
        <v/>
      </c>
      <c r="I15" s="10" t="n">
        <v>0.2</v>
      </c>
      <c r="J15" s="12">
        <f>IF(A15="","",IFERROR(H15*I15,0))</f>
        <v/>
      </c>
      <c r="K15" s="12">
        <f>IF(A15="","",IFERROR(H15+J15,0))</f>
        <v/>
      </c>
      <c r="L15" s="12">
        <f>IF(A15="","",IFERROR(D15*VLOOKUP(A15,'Catalogue'!$A$2:$G$101,7,FALSE),0))</f>
        <v/>
      </c>
      <c r="M15" s="12">
        <f>IF(A15="","",IFERROR(H15-L15,0))</f>
        <v/>
      </c>
    </row>
    <row r="16">
      <c r="A16" s="8" t="inlineStr">
        <is>
          <t>SERV-01</t>
        </is>
      </c>
      <c r="B16" s="8" t="inlineStr">
        <is>
          <t>Service</t>
        </is>
      </c>
      <c r="C16" s="4" t="inlineStr">
        <is>
          <t>Maître d'hôtel</t>
        </is>
      </c>
      <c r="D16" s="8" t="n">
        <v>6</v>
      </c>
      <c r="E16" s="8" t="inlineStr">
        <is>
          <t>heures</t>
        </is>
      </c>
      <c r="F16" s="9">
        <f>IF(A16="","",IFERROR(VLOOKUP(A16,'Catalogue'!$A$2:$G$101,5,FALSE),0))</f>
        <v/>
      </c>
      <c r="G16" s="10" t="n">
        <v>0</v>
      </c>
      <c r="H16" s="11">
        <f>IF(A16="","",IFERROR(D16*F16*(1-G16),0))</f>
        <v/>
      </c>
      <c r="I16" s="10" t="n">
        <v>0.2</v>
      </c>
      <c r="J16" s="11">
        <f>IF(A16="","",IFERROR(H16*I16,0))</f>
        <v/>
      </c>
      <c r="K16" s="11">
        <f>IF(A16="","",IFERROR(H16+J16,0))</f>
        <v/>
      </c>
      <c r="L16" s="11">
        <f>IF(A16="","",IFERROR(D16*VLOOKUP(A16,'Catalogue'!$A$2:$G$101,7,FALSE),0))</f>
        <v/>
      </c>
      <c r="M16" s="11">
        <f>IF(A16="","",IFERROR(H16-L16,0))</f>
        <v/>
      </c>
    </row>
    <row r="17">
      <c r="A17" s="8" t="inlineStr">
        <is>
          <t>SERV-02</t>
        </is>
      </c>
      <c r="B17" s="8" t="inlineStr">
        <is>
          <t>Service</t>
        </is>
      </c>
      <c r="C17" s="4" t="inlineStr">
        <is>
          <t>Serveur événementiel</t>
        </is>
      </c>
      <c r="D17" s="8" t="n">
        <v>18</v>
      </c>
      <c r="E17" s="8" t="inlineStr">
        <is>
          <t>heures</t>
        </is>
      </c>
      <c r="F17" s="9">
        <f>IF(A17="","",IFERROR(VLOOKUP(A17,'Catalogue'!$A$2:$G$101,5,FALSE),0))</f>
        <v/>
      </c>
      <c r="G17" s="10" t="n">
        <v>0</v>
      </c>
      <c r="H17" s="12">
        <f>IF(A17="","",IFERROR(D17*F17*(1-G17),0))</f>
        <v/>
      </c>
      <c r="I17" s="10" t="n">
        <v>0.2</v>
      </c>
      <c r="J17" s="12">
        <f>IF(A17="","",IFERROR(H17*I17,0))</f>
        <v/>
      </c>
      <c r="K17" s="12">
        <f>IF(A17="","",IFERROR(H17+J17,0))</f>
        <v/>
      </c>
      <c r="L17" s="12">
        <f>IF(A17="","",IFERROR(D17*VLOOKUP(A17,'Catalogue'!$A$2:$G$101,7,FALSE),0))</f>
        <v/>
      </c>
      <c r="M17" s="12">
        <f>IF(A17="","",IFERROR(H17-L17,0))</f>
        <v/>
      </c>
    </row>
    <row r="18">
      <c r="A18" s="8" t="inlineStr">
        <is>
          <t>LOC-01</t>
        </is>
      </c>
      <c r="B18" s="8" t="inlineStr">
        <is>
          <t>Location</t>
        </is>
      </c>
      <c r="C18" s="4" t="inlineStr">
        <is>
          <t>Mange-debout</t>
        </is>
      </c>
      <c r="D18" s="8" t="n">
        <v>8</v>
      </c>
      <c r="E18" s="8" t="inlineStr">
        <is>
          <t>unités</t>
        </is>
      </c>
      <c r="F18" s="9">
        <f>IF(A18="","",IFERROR(VLOOKUP(A18,'Catalogue'!$A$2:$G$101,5,FALSE),0))</f>
        <v/>
      </c>
      <c r="G18" s="10" t="n">
        <v>0</v>
      </c>
      <c r="H18" s="11">
        <f>IF(A18="","",IFERROR(D18*F18*(1-G18),0))</f>
        <v/>
      </c>
      <c r="I18" s="10" t="n">
        <v>0.2</v>
      </c>
      <c r="J18" s="11">
        <f>IF(A18="","",IFERROR(H18*I18,0))</f>
        <v/>
      </c>
      <c r="K18" s="11">
        <f>IF(A18="","",IFERROR(H18+J18,0))</f>
        <v/>
      </c>
      <c r="L18" s="11">
        <f>IF(A18="","",IFERROR(D18*VLOOKUP(A18,'Catalogue'!$A$2:$G$101,7,FALSE),0))</f>
        <v/>
      </c>
      <c r="M18" s="11">
        <f>IF(A18="","",IFERROR(H18-L18,0))</f>
        <v/>
      </c>
    </row>
    <row r="19">
      <c r="A19" s="8" t="inlineStr">
        <is>
          <t>LOC-02</t>
        </is>
      </c>
      <c r="B19" s="8" t="inlineStr">
        <is>
          <t>Location</t>
        </is>
      </c>
      <c r="C19" s="4" t="inlineStr">
        <is>
          <t>Verrerie et vaisselle</t>
        </is>
      </c>
      <c r="D19" s="8" t="n">
        <v>60</v>
      </c>
      <c r="E19" s="8" t="inlineStr">
        <is>
          <t>forfaits</t>
        </is>
      </c>
      <c r="F19" s="9">
        <f>IF(A19="","",IFERROR(VLOOKUP(A19,'Catalogue'!$A$2:$G$101,5,FALSE),0))</f>
        <v/>
      </c>
      <c r="G19" s="10" t="n">
        <v>0</v>
      </c>
      <c r="H19" s="12">
        <f>IF(A19="","",IFERROR(D19*F19*(1-G19),0))</f>
        <v/>
      </c>
      <c r="I19" s="10" t="n">
        <v>0.2</v>
      </c>
      <c r="J19" s="12">
        <f>IF(A19="","",IFERROR(H19*I19,0))</f>
        <v/>
      </c>
      <c r="K19" s="12">
        <f>IF(A19="","",IFERROR(H19+J19,0))</f>
        <v/>
      </c>
      <c r="L19" s="12">
        <f>IF(A19="","",IFERROR(D19*VLOOKUP(A19,'Catalogue'!$A$2:$G$101,7,FALSE),0))</f>
        <v/>
      </c>
      <c r="M19" s="12">
        <f>IF(A19="","",IFERROR(H19-L19,0))</f>
        <v/>
      </c>
    </row>
    <row r="20">
      <c r="A20" s="8" t="inlineStr">
        <is>
          <t>LIV-01</t>
        </is>
      </c>
      <c r="B20" s="8" t="inlineStr">
        <is>
          <t>Logistique</t>
        </is>
      </c>
      <c r="C20" s="4" t="inlineStr">
        <is>
          <t>Livraison et installation</t>
        </is>
      </c>
      <c r="D20" s="8" t="n">
        <v>1</v>
      </c>
      <c r="E20" s="8" t="inlineStr">
        <is>
          <t>forfait</t>
        </is>
      </c>
      <c r="F20" s="9">
        <f>IF(A20="","",IFERROR(VLOOKUP(A20,'Catalogue'!$A$2:$G$101,5,FALSE),0))</f>
        <v/>
      </c>
      <c r="G20" s="10" t="n">
        <v>0</v>
      </c>
      <c r="H20" s="11">
        <f>IF(A20="","",IFERROR(D20*F20*(1-G20),0))</f>
        <v/>
      </c>
      <c r="I20" s="10" t="n">
        <v>0.2</v>
      </c>
      <c r="J20" s="11">
        <f>IF(A20="","",IFERROR(H20*I20,0))</f>
        <v/>
      </c>
      <c r="K20" s="11">
        <f>IF(A20="","",IFERROR(H20+J20,0))</f>
        <v/>
      </c>
      <c r="L20" s="11">
        <f>IF(A20="","",IFERROR(D20*VLOOKUP(A20,'Catalogue'!$A$2:$G$101,7,FALSE),0))</f>
        <v/>
      </c>
      <c r="M20" s="11">
        <f>IF(A20="","",IFERROR(H20-L20,0))</f>
        <v/>
      </c>
    </row>
    <row r="21">
      <c r="A21" s="8" t="n"/>
      <c r="B21" s="8" t="n"/>
      <c r="C21" s="4" t="n"/>
      <c r="D21" s="8" t="n"/>
      <c r="E21" s="8" t="n"/>
      <c r="F21" s="9">
        <f>IF(A21="","",IFERROR(VLOOKUP(A21,'Catalogue'!$A$2:$G$101,5,FALSE),0))</f>
        <v/>
      </c>
      <c r="G21" s="10" t="n"/>
      <c r="H21" s="12">
        <f>IF(A21="","",IFERROR(D21*F21*(1-G21),0))</f>
        <v/>
      </c>
      <c r="I21" s="10" t="n"/>
      <c r="J21" s="12">
        <f>IF(A21="","",IFERROR(H21*I21,0))</f>
        <v/>
      </c>
      <c r="K21" s="12">
        <f>IF(A21="","",IFERROR(H21+J21,0))</f>
        <v/>
      </c>
      <c r="L21" s="12">
        <f>IF(A21="","",IFERROR(D21*VLOOKUP(A21,'Catalogue'!$A$2:$G$101,7,FALSE),0))</f>
        <v/>
      </c>
      <c r="M21" s="12">
        <f>IF(A21="","",IFERROR(H21-L21,0))</f>
        <v/>
      </c>
    </row>
    <row r="22">
      <c r="A22" s="8" t="n"/>
      <c r="B22" s="8" t="n"/>
      <c r="C22" s="4" t="n"/>
      <c r="D22" s="8" t="n"/>
      <c r="E22" s="8" t="n"/>
      <c r="F22" s="9">
        <f>IF(A22="","",IFERROR(VLOOKUP(A22,'Catalogue'!$A$2:$G$101,5,FALSE),0))</f>
        <v/>
      </c>
      <c r="G22" s="10" t="n"/>
      <c r="H22" s="11">
        <f>IF(A22="","",IFERROR(D22*F22*(1-G22),0))</f>
        <v/>
      </c>
      <c r="I22" s="10" t="n"/>
      <c r="J22" s="11">
        <f>IF(A22="","",IFERROR(H22*I22,0))</f>
        <v/>
      </c>
      <c r="K22" s="11">
        <f>IF(A22="","",IFERROR(H22+J22,0))</f>
        <v/>
      </c>
      <c r="L22" s="11">
        <f>IF(A22="","",IFERROR(D22*VLOOKUP(A22,'Catalogue'!$A$2:$G$101,7,FALSE),0))</f>
        <v/>
      </c>
      <c r="M22" s="11">
        <f>IF(A22="","",IFERROR(H22-L22,0))</f>
        <v/>
      </c>
    </row>
    <row r="23">
      <c r="A23" s="8" t="n"/>
      <c r="B23" s="8" t="n"/>
      <c r="C23" s="4" t="n"/>
      <c r="D23" s="8" t="n"/>
      <c r="E23" s="8" t="n"/>
      <c r="F23" s="9">
        <f>IF(A23="","",IFERROR(VLOOKUP(A23,'Catalogue'!$A$2:$G$101,5,FALSE),0))</f>
        <v/>
      </c>
      <c r="G23" s="10" t="n"/>
      <c r="H23" s="12">
        <f>IF(A23="","",IFERROR(D23*F23*(1-G23),0))</f>
        <v/>
      </c>
      <c r="I23" s="10" t="n"/>
      <c r="J23" s="12">
        <f>IF(A23="","",IFERROR(H23*I23,0))</f>
        <v/>
      </c>
      <c r="K23" s="12">
        <f>IF(A23="","",IFERROR(H23+J23,0))</f>
        <v/>
      </c>
      <c r="L23" s="12">
        <f>IF(A23="","",IFERROR(D23*VLOOKUP(A23,'Catalogue'!$A$2:$G$101,7,FALSE),0))</f>
        <v/>
      </c>
      <c r="M23" s="12">
        <f>IF(A23="","",IFERROR(H23-L23,0))</f>
        <v/>
      </c>
    </row>
    <row r="24">
      <c r="A24" s="8" t="n"/>
      <c r="B24" s="8" t="n"/>
      <c r="C24" s="4" t="n"/>
      <c r="D24" s="8" t="n"/>
      <c r="E24" s="8" t="n"/>
      <c r="F24" s="9">
        <f>IF(A24="","",IFERROR(VLOOKUP(A24,'Catalogue'!$A$2:$G$101,5,FALSE),0))</f>
        <v/>
      </c>
      <c r="G24" s="10" t="n"/>
      <c r="H24" s="11">
        <f>IF(A24="","",IFERROR(D24*F24*(1-G24),0))</f>
        <v/>
      </c>
      <c r="I24" s="10" t="n"/>
      <c r="J24" s="11">
        <f>IF(A24="","",IFERROR(H24*I24,0))</f>
        <v/>
      </c>
      <c r="K24" s="11">
        <f>IF(A24="","",IFERROR(H24+J24,0))</f>
        <v/>
      </c>
      <c r="L24" s="11">
        <f>IF(A24="","",IFERROR(D24*VLOOKUP(A24,'Catalogue'!$A$2:$G$101,7,FALSE),0))</f>
        <v/>
      </c>
      <c r="M24" s="11">
        <f>IF(A24="","",IFERROR(H24-L24,0))</f>
        <v/>
      </c>
    </row>
    <row r="25">
      <c r="A25" s="8" t="n"/>
      <c r="B25" s="8" t="n"/>
      <c r="C25" s="4" t="n"/>
      <c r="D25" s="8" t="n"/>
      <c r="E25" s="8" t="n"/>
      <c r="F25" s="9">
        <f>IF(A25="","",IFERROR(VLOOKUP(A25,'Catalogue'!$A$2:$G$101,5,FALSE),0))</f>
        <v/>
      </c>
      <c r="G25" s="10" t="n"/>
      <c r="H25" s="12">
        <f>IF(A25="","",IFERROR(D25*F25*(1-G25),0))</f>
        <v/>
      </c>
      <c r="I25" s="10" t="n"/>
      <c r="J25" s="12">
        <f>IF(A25="","",IFERROR(H25*I25,0))</f>
        <v/>
      </c>
      <c r="K25" s="12">
        <f>IF(A25="","",IFERROR(H25+J25,0))</f>
        <v/>
      </c>
      <c r="L25" s="12">
        <f>IF(A25="","",IFERROR(D25*VLOOKUP(A25,'Catalogue'!$A$2:$G$101,7,FALSE),0))</f>
        <v/>
      </c>
      <c r="M25" s="12">
        <f>IF(A25="","",IFERROR(H25-L25,0))</f>
        <v/>
      </c>
    </row>
    <row r="26">
      <c r="A26" s="8" t="n"/>
      <c r="B26" s="8" t="n"/>
      <c r="C26" s="4" t="n"/>
      <c r="D26" s="8" t="n"/>
      <c r="E26" s="8" t="n"/>
      <c r="F26" s="9">
        <f>IF(A26="","",IFERROR(VLOOKUP(A26,'Catalogue'!$A$2:$G$101,5,FALSE),0))</f>
        <v/>
      </c>
      <c r="G26" s="10" t="n"/>
      <c r="H26" s="11">
        <f>IF(A26="","",IFERROR(D26*F26*(1-G26),0))</f>
        <v/>
      </c>
      <c r="I26" s="10" t="n"/>
      <c r="J26" s="11">
        <f>IF(A26="","",IFERROR(H26*I26,0))</f>
        <v/>
      </c>
      <c r="K26" s="11">
        <f>IF(A26="","",IFERROR(H26+J26,0))</f>
        <v/>
      </c>
      <c r="L26" s="11">
        <f>IF(A26="","",IFERROR(D26*VLOOKUP(A26,'Catalogue'!$A$2:$G$101,7,FALSE),0))</f>
        <v/>
      </c>
      <c r="M26" s="11">
        <f>IF(A26="","",IFERROR(H26-L26,0))</f>
        <v/>
      </c>
    </row>
    <row r="27">
      <c r="A27" s="8" t="n"/>
      <c r="B27" s="8" t="n"/>
      <c r="C27" s="4" t="n"/>
      <c r="D27" s="8" t="n"/>
      <c r="E27" s="8" t="n"/>
      <c r="F27" s="9">
        <f>IF(A27="","",IFERROR(VLOOKUP(A27,'Catalogue'!$A$2:$G$101,5,FALSE),0))</f>
        <v/>
      </c>
      <c r="G27" s="10" t="n"/>
      <c r="H27" s="12">
        <f>IF(A27="","",IFERROR(D27*F27*(1-G27),0))</f>
        <v/>
      </c>
      <c r="I27" s="10" t="n"/>
      <c r="J27" s="12">
        <f>IF(A27="","",IFERROR(H27*I27,0))</f>
        <v/>
      </c>
      <c r="K27" s="12">
        <f>IF(A27="","",IFERROR(H27+J27,0))</f>
        <v/>
      </c>
      <c r="L27" s="12">
        <f>IF(A27="","",IFERROR(D27*VLOOKUP(A27,'Catalogue'!$A$2:$G$101,7,FALSE),0))</f>
        <v/>
      </c>
      <c r="M27" s="12">
        <f>IF(A27="","",IFERROR(H27-L27,0))</f>
        <v/>
      </c>
    </row>
    <row r="28">
      <c r="A28" s="8" t="n"/>
      <c r="B28" s="8" t="n"/>
      <c r="C28" s="4" t="n"/>
      <c r="D28" s="8" t="n"/>
      <c r="E28" s="8" t="n"/>
      <c r="F28" s="9">
        <f>IF(A28="","",IFERROR(VLOOKUP(A28,'Catalogue'!$A$2:$G$101,5,FALSE),0))</f>
        <v/>
      </c>
      <c r="G28" s="10" t="n"/>
      <c r="H28" s="11">
        <f>IF(A28="","",IFERROR(D28*F28*(1-G28),0))</f>
        <v/>
      </c>
      <c r="I28" s="10" t="n"/>
      <c r="J28" s="11">
        <f>IF(A28="","",IFERROR(H28*I28,0))</f>
        <v/>
      </c>
      <c r="K28" s="11">
        <f>IF(A28="","",IFERROR(H28+J28,0))</f>
        <v/>
      </c>
      <c r="L28" s="11">
        <f>IF(A28="","",IFERROR(D28*VLOOKUP(A28,'Catalogue'!$A$2:$G$101,7,FALSE),0))</f>
        <v/>
      </c>
      <c r="M28" s="11">
        <f>IF(A28="","",IFERROR(H28-L28,0))</f>
        <v/>
      </c>
    </row>
    <row r="29">
      <c r="A29" s="8" t="n"/>
      <c r="B29" s="8" t="n"/>
      <c r="C29" s="4" t="n"/>
      <c r="D29" s="8" t="n"/>
      <c r="E29" s="8" t="n"/>
      <c r="F29" s="9">
        <f>IF(A29="","",IFERROR(VLOOKUP(A29,'Catalogue'!$A$2:$G$101,5,FALSE),0))</f>
        <v/>
      </c>
      <c r="G29" s="10" t="n"/>
      <c r="H29" s="12">
        <f>IF(A29="","",IFERROR(D29*F29*(1-G29),0))</f>
        <v/>
      </c>
      <c r="I29" s="10" t="n"/>
      <c r="J29" s="12">
        <f>IF(A29="","",IFERROR(H29*I29,0))</f>
        <v/>
      </c>
      <c r="K29" s="12">
        <f>IF(A29="","",IFERROR(H29+J29,0))</f>
        <v/>
      </c>
      <c r="L29" s="12">
        <f>IF(A29="","",IFERROR(D29*VLOOKUP(A29,'Catalogue'!$A$2:$G$101,7,FALSE),0))</f>
        <v/>
      </c>
      <c r="M29" s="12">
        <f>IF(A29="","",IFERROR(H29-L29,0))</f>
        <v/>
      </c>
    </row>
    <row r="30">
      <c r="A30" s="8" t="n"/>
      <c r="B30" s="8" t="n"/>
      <c r="C30" s="4" t="n"/>
      <c r="D30" s="8" t="n"/>
      <c r="E30" s="8" t="n"/>
      <c r="F30" s="9">
        <f>IF(A30="","",IFERROR(VLOOKUP(A30,'Catalogue'!$A$2:$G$101,5,FALSE),0))</f>
        <v/>
      </c>
      <c r="G30" s="10" t="n"/>
      <c r="H30" s="11">
        <f>IF(A30="","",IFERROR(D30*F30*(1-G30),0))</f>
        <v/>
      </c>
      <c r="I30" s="10" t="n"/>
      <c r="J30" s="11">
        <f>IF(A30="","",IFERROR(H30*I30,0))</f>
        <v/>
      </c>
      <c r="K30" s="11">
        <f>IF(A30="","",IFERROR(H30+J30,0))</f>
        <v/>
      </c>
      <c r="L30" s="11">
        <f>IF(A30="","",IFERROR(D30*VLOOKUP(A30,'Catalogue'!$A$2:$G$101,7,FALSE),0))</f>
        <v/>
      </c>
      <c r="M30" s="11">
        <f>IF(A30="","",IFERROR(H30-L30,0))</f>
        <v/>
      </c>
    </row>
    <row r="31">
      <c r="A31" s="8" t="n"/>
      <c r="B31" s="8" t="n"/>
      <c r="C31" s="4" t="n"/>
      <c r="D31" s="8" t="n"/>
      <c r="E31" s="8" t="n"/>
      <c r="F31" s="9">
        <f>IF(A31="","",IFERROR(VLOOKUP(A31,'Catalogue'!$A$2:$G$101,5,FALSE),0))</f>
        <v/>
      </c>
      <c r="G31" s="10" t="n"/>
      <c r="H31" s="12">
        <f>IF(A31="","",IFERROR(D31*F31*(1-G31),0))</f>
        <v/>
      </c>
      <c r="I31" s="10" t="n"/>
      <c r="J31" s="12">
        <f>IF(A31="","",IFERROR(H31*I31,0))</f>
        <v/>
      </c>
      <c r="K31" s="12">
        <f>IF(A31="","",IFERROR(H31+J31,0))</f>
        <v/>
      </c>
      <c r="L31" s="12">
        <f>IF(A31="","",IFERROR(D31*VLOOKUP(A31,'Catalogue'!$A$2:$G$101,7,FALSE),0))</f>
        <v/>
      </c>
      <c r="M31" s="12">
        <f>IF(A31="","",IFERROR(H31-L31,0))</f>
        <v/>
      </c>
    </row>
    <row r="32">
      <c r="A32" s="8" t="n"/>
      <c r="B32" s="8" t="n"/>
      <c r="C32" s="4" t="n"/>
      <c r="D32" s="8" t="n"/>
      <c r="E32" s="8" t="n"/>
      <c r="F32" s="9">
        <f>IF(A32="","",IFERROR(VLOOKUP(A32,'Catalogue'!$A$2:$G$101,5,FALSE),0))</f>
        <v/>
      </c>
      <c r="G32" s="10" t="n"/>
      <c r="H32" s="11">
        <f>IF(A32="","",IFERROR(D32*F32*(1-G32),0))</f>
        <v/>
      </c>
      <c r="I32" s="10" t="n"/>
      <c r="J32" s="11">
        <f>IF(A32="","",IFERROR(H32*I32,0))</f>
        <v/>
      </c>
      <c r="K32" s="11">
        <f>IF(A32="","",IFERROR(H32+J32,0))</f>
        <v/>
      </c>
      <c r="L32" s="11">
        <f>IF(A32="","",IFERROR(D32*VLOOKUP(A32,'Catalogue'!$A$2:$G$101,7,FALSE),0))</f>
        <v/>
      </c>
      <c r="M32" s="11">
        <f>IF(A32="","",IFERROR(H32-L32,0))</f>
        <v/>
      </c>
    </row>
    <row r="33">
      <c r="A33" s="8" t="n"/>
      <c r="B33" s="8" t="n"/>
      <c r="C33" s="4" t="n"/>
      <c r="D33" s="8" t="n"/>
      <c r="E33" s="8" t="n"/>
      <c r="F33" s="9">
        <f>IF(A33="","",IFERROR(VLOOKUP(A33,'Catalogue'!$A$2:$G$101,5,FALSE),0))</f>
        <v/>
      </c>
      <c r="G33" s="10" t="n"/>
      <c r="H33" s="12">
        <f>IF(A33="","",IFERROR(D33*F33*(1-G33),0))</f>
        <v/>
      </c>
      <c r="I33" s="10" t="n"/>
      <c r="J33" s="12">
        <f>IF(A33="","",IFERROR(H33*I33,0))</f>
        <v/>
      </c>
      <c r="K33" s="12">
        <f>IF(A33="","",IFERROR(H33+J33,0))</f>
        <v/>
      </c>
      <c r="L33" s="12">
        <f>IF(A33="","",IFERROR(D33*VLOOKUP(A33,'Catalogue'!$A$2:$G$101,7,FALSE),0))</f>
        <v/>
      </c>
      <c r="M33" s="12">
        <f>IF(A33="","",IFERROR(H33-L33,0))</f>
        <v/>
      </c>
    </row>
    <row r="34">
      <c r="A34" s="8" t="n"/>
      <c r="B34" s="8" t="n"/>
      <c r="C34" s="4" t="n"/>
      <c r="D34" s="8" t="n"/>
      <c r="E34" s="8" t="n"/>
      <c r="F34" s="9">
        <f>IF(A34="","",IFERROR(VLOOKUP(A34,'Catalogue'!$A$2:$G$101,5,FALSE),0))</f>
        <v/>
      </c>
      <c r="G34" s="10" t="n"/>
      <c r="H34" s="11">
        <f>IF(A34="","",IFERROR(D34*F34*(1-G34),0))</f>
        <v/>
      </c>
      <c r="I34" s="10" t="n"/>
      <c r="J34" s="11">
        <f>IF(A34="","",IFERROR(H34*I34,0))</f>
        <v/>
      </c>
      <c r="K34" s="11">
        <f>IF(A34="","",IFERROR(H34+J34,0))</f>
        <v/>
      </c>
      <c r="L34" s="11">
        <f>IF(A34="","",IFERROR(D34*VLOOKUP(A34,'Catalogue'!$A$2:$G$101,7,FALSE),0))</f>
        <v/>
      </c>
      <c r="M34" s="11">
        <f>IF(A34="","",IFERROR(H34-L34,0))</f>
        <v/>
      </c>
    </row>
    <row r="35">
      <c r="A35" s="8" t="n"/>
      <c r="B35" s="8" t="n"/>
      <c r="C35" s="4" t="n"/>
      <c r="D35" s="8" t="n"/>
      <c r="E35" s="8" t="n"/>
      <c r="F35" s="9">
        <f>IF(A35="","",IFERROR(VLOOKUP(A35,'Catalogue'!$A$2:$G$101,5,FALSE),0))</f>
        <v/>
      </c>
      <c r="G35" s="10" t="n"/>
      <c r="H35" s="12">
        <f>IF(A35="","",IFERROR(D35*F35*(1-G35),0))</f>
        <v/>
      </c>
      <c r="I35" s="10" t="n"/>
      <c r="J35" s="12">
        <f>IF(A35="","",IFERROR(H35*I35,0))</f>
        <v/>
      </c>
      <c r="K35" s="12">
        <f>IF(A35="","",IFERROR(H35+J35,0))</f>
        <v/>
      </c>
      <c r="L35" s="12">
        <f>IF(A35="","",IFERROR(D35*VLOOKUP(A35,'Catalogue'!$A$2:$G$101,7,FALSE),0))</f>
        <v/>
      </c>
      <c r="M35" s="12">
        <f>IF(A35="","",IFERROR(H35-L35,0))</f>
        <v/>
      </c>
    </row>
    <row r="36">
      <c r="A36" s="8" t="n"/>
      <c r="B36" s="8" t="n"/>
      <c r="C36" s="4" t="n"/>
      <c r="D36" s="8" t="n"/>
      <c r="E36" s="8" t="n"/>
      <c r="F36" s="9">
        <f>IF(A36="","",IFERROR(VLOOKUP(A36,'Catalogue'!$A$2:$G$101,5,FALSE),0))</f>
        <v/>
      </c>
      <c r="G36" s="10" t="n"/>
      <c r="H36" s="11">
        <f>IF(A36="","",IFERROR(D36*F36*(1-G36),0))</f>
        <v/>
      </c>
      <c r="I36" s="10" t="n"/>
      <c r="J36" s="11">
        <f>IF(A36="","",IFERROR(H36*I36,0))</f>
        <v/>
      </c>
      <c r="K36" s="11">
        <f>IF(A36="","",IFERROR(H36+J36,0))</f>
        <v/>
      </c>
      <c r="L36" s="11">
        <f>IF(A36="","",IFERROR(D36*VLOOKUP(A36,'Catalogue'!$A$2:$G$101,7,FALSE),0))</f>
        <v/>
      </c>
      <c r="M36" s="11">
        <f>IF(A36="","",IFERROR(H36-L36,0))</f>
        <v/>
      </c>
    </row>
    <row r="37">
      <c r="A37" s="8" t="n"/>
      <c r="B37" s="8" t="n"/>
      <c r="C37" s="4" t="n"/>
      <c r="D37" s="8" t="n"/>
      <c r="E37" s="8" t="n"/>
      <c r="F37" s="9">
        <f>IF(A37="","",IFERROR(VLOOKUP(A37,'Catalogue'!$A$2:$G$101,5,FALSE),0))</f>
        <v/>
      </c>
      <c r="G37" s="10" t="n"/>
      <c r="H37" s="12">
        <f>IF(A37="","",IFERROR(D37*F37*(1-G37),0))</f>
        <v/>
      </c>
      <c r="I37" s="10" t="n"/>
      <c r="J37" s="12">
        <f>IF(A37="","",IFERROR(H37*I37,0))</f>
        <v/>
      </c>
      <c r="K37" s="12">
        <f>IF(A37="","",IFERROR(H37+J37,0))</f>
        <v/>
      </c>
      <c r="L37" s="12">
        <f>IF(A37="","",IFERROR(D37*VLOOKUP(A37,'Catalogue'!$A$2:$G$101,7,FALSE),0))</f>
        <v/>
      </c>
      <c r="M37" s="12">
        <f>IF(A37="","",IFERROR(H37-L37,0))</f>
        <v/>
      </c>
    </row>
    <row r="38">
      <c r="A38" s="8" t="n"/>
      <c r="B38" s="8" t="n"/>
      <c r="C38" s="4" t="n"/>
      <c r="D38" s="8" t="n"/>
      <c r="E38" s="8" t="n"/>
      <c r="F38" s="9">
        <f>IF(A38="","",IFERROR(VLOOKUP(A38,'Catalogue'!$A$2:$G$101,5,FALSE),0))</f>
        <v/>
      </c>
      <c r="G38" s="10" t="n"/>
      <c r="H38" s="11">
        <f>IF(A38="","",IFERROR(D38*F38*(1-G38),0))</f>
        <v/>
      </c>
      <c r="I38" s="10" t="n"/>
      <c r="J38" s="11">
        <f>IF(A38="","",IFERROR(H38*I38,0))</f>
        <v/>
      </c>
      <c r="K38" s="11">
        <f>IF(A38="","",IFERROR(H38+J38,0))</f>
        <v/>
      </c>
      <c r="L38" s="11">
        <f>IF(A38="","",IFERROR(D38*VLOOKUP(A38,'Catalogue'!$A$2:$G$101,7,FALSE),0))</f>
        <v/>
      </c>
      <c r="M38" s="11">
        <f>IF(A38="","",IFERROR(H38-L38,0))</f>
        <v/>
      </c>
    </row>
    <row r="39">
      <c r="A39" s="8" t="n"/>
      <c r="B39" s="8" t="n"/>
      <c r="C39" s="4" t="n"/>
      <c r="D39" s="8" t="n"/>
      <c r="E39" s="8" t="n"/>
      <c r="F39" s="9">
        <f>IF(A39="","",IFERROR(VLOOKUP(A39,'Catalogue'!$A$2:$G$101,5,FALSE),0))</f>
        <v/>
      </c>
      <c r="G39" s="10" t="n"/>
      <c r="H39" s="12">
        <f>IF(A39="","",IFERROR(D39*F39*(1-G39),0))</f>
        <v/>
      </c>
      <c r="I39" s="10" t="n"/>
      <c r="J39" s="12">
        <f>IF(A39="","",IFERROR(H39*I39,0))</f>
        <v/>
      </c>
      <c r="K39" s="12">
        <f>IF(A39="","",IFERROR(H39+J39,0))</f>
        <v/>
      </c>
      <c r="L39" s="12">
        <f>IF(A39="","",IFERROR(D39*VLOOKUP(A39,'Catalogue'!$A$2:$G$101,7,FALSE),0))</f>
        <v/>
      </c>
      <c r="M39" s="12">
        <f>IF(A39="","",IFERROR(H39-L39,0))</f>
        <v/>
      </c>
    </row>
    <row r="40">
      <c r="A40" s="8" t="n"/>
      <c r="B40" s="8" t="n"/>
      <c r="C40" s="4" t="n"/>
      <c r="D40" s="8" t="n"/>
      <c r="E40" s="8" t="n"/>
      <c r="F40" s="9">
        <f>IF(A40="","",IFERROR(VLOOKUP(A40,'Catalogue'!$A$2:$G$101,5,FALSE),0))</f>
        <v/>
      </c>
      <c r="G40" s="10" t="n"/>
      <c r="H40" s="11">
        <f>IF(A40="","",IFERROR(D40*F40*(1-G40),0))</f>
        <v/>
      </c>
      <c r="I40" s="10" t="n"/>
      <c r="J40" s="11">
        <f>IF(A40="","",IFERROR(H40*I40,0))</f>
        <v/>
      </c>
      <c r="K40" s="11">
        <f>IF(A40="","",IFERROR(H40+J40,0))</f>
        <v/>
      </c>
      <c r="L40" s="11">
        <f>IF(A40="","",IFERROR(D40*VLOOKUP(A40,'Catalogue'!$A$2:$G$101,7,FALSE),0))</f>
        <v/>
      </c>
      <c r="M40" s="11">
        <f>IF(A40="","",IFERROR(H40-L40,0))</f>
        <v/>
      </c>
    </row>
    <row r="41">
      <c r="A41" s="8" t="n"/>
      <c r="B41" s="8" t="n"/>
      <c r="C41" s="4" t="n"/>
      <c r="D41" s="8" t="n"/>
      <c r="E41" s="8" t="n"/>
      <c r="F41" s="9">
        <f>IF(A41="","",IFERROR(VLOOKUP(A41,'Catalogue'!$A$2:$G$101,5,FALSE),0))</f>
        <v/>
      </c>
      <c r="G41" s="10" t="n"/>
      <c r="H41" s="12">
        <f>IF(A41="","",IFERROR(D41*F41*(1-G41),0))</f>
        <v/>
      </c>
      <c r="I41" s="10" t="n"/>
      <c r="J41" s="12">
        <f>IF(A41="","",IFERROR(H41*I41,0))</f>
        <v/>
      </c>
      <c r="K41" s="12">
        <f>IF(A41="","",IFERROR(H41+J41,0))</f>
        <v/>
      </c>
      <c r="L41" s="12">
        <f>IF(A41="","",IFERROR(D41*VLOOKUP(A41,'Catalogue'!$A$2:$G$101,7,FALSE),0))</f>
        <v/>
      </c>
      <c r="M41" s="12">
        <f>IF(A41="","",IFERROR(H41-L41,0))</f>
        <v/>
      </c>
    </row>
    <row r="42">
      <c r="A42" s="8" t="n"/>
      <c r="B42" s="8" t="n"/>
      <c r="C42" s="4" t="n"/>
      <c r="D42" s="8" t="n"/>
      <c r="E42" s="8" t="n"/>
      <c r="F42" s="9">
        <f>IF(A42="","",IFERROR(VLOOKUP(A42,'Catalogue'!$A$2:$G$101,5,FALSE),0))</f>
        <v/>
      </c>
      <c r="G42" s="10" t="n"/>
      <c r="H42" s="11">
        <f>IF(A42="","",IFERROR(D42*F42*(1-G42),0))</f>
        <v/>
      </c>
      <c r="I42" s="10" t="n"/>
      <c r="J42" s="11">
        <f>IF(A42="","",IFERROR(H42*I42,0))</f>
        <v/>
      </c>
      <c r="K42" s="11">
        <f>IF(A42="","",IFERROR(H42+J42,0))</f>
        <v/>
      </c>
      <c r="L42" s="11">
        <f>IF(A42="","",IFERROR(D42*VLOOKUP(A42,'Catalogue'!$A$2:$G$101,7,FALSE),0))</f>
        <v/>
      </c>
      <c r="M42" s="11">
        <f>IF(A42="","",IFERROR(H42-L42,0))</f>
        <v/>
      </c>
    </row>
    <row r="43">
      <c r="A43" s="8" t="n"/>
      <c r="B43" s="8" t="n"/>
      <c r="C43" s="4" t="n"/>
      <c r="D43" s="8" t="n"/>
      <c r="E43" s="8" t="n"/>
      <c r="F43" s="9">
        <f>IF(A43="","",IFERROR(VLOOKUP(A43,'Catalogue'!$A$2:$G$101,5,FALSE),0))</f>
        <v/>
      </c>
      <c r="G43" s="10" t="n"/>
      <c r="H43" s="12">
        <f>IF(A43="","",IFERROR(D43*F43*(1-G43),0))</f>
        <v/>
      </c>
      <c r="I43" s="10" t="n"/>
      <c r="J43" s="12">
        <f>IF(A43="","",IFERROR(H43*I43,0))</f>
        <v/>
      </c>
      <c r="K43" s="12">
        <f>IF(A43="","",IFERROR(H43+J43,0))</f>
        <v/>
      </c>
      <c r="L43" s="12">
        <f>IF(A43="","",IFERROR(D43*VLOOKUP(A43,'Catalogue'!$A$2:$G$101,7,FALSE),0))</f>
        <v/>
      </c>
      <c r="M43" s="12">
        <f>IF(A43="","",IFERROR(H43-L43,0))</f>
        <v/>
      </c>
    </row>
    <row r="44">
      <c r="A44" s="8" t="n"/>
      <c r="B44" s="8" t="n"/>
      <c r="C44" s="4" t="n"/>
      <c r="D44" s="8" t="n"/>
      <c r="E44" s="8" t="n"/>
      <c r="F44" s="9">
        <f>IF(A44="","",IFERROR(VLOOKUP(A44,'Catalogue'!$A$2:$G$101,5,FALSE),0))</f>
        <v/>
      </c>
      <c r="G44" s="10" t="n"/>
      <c r="H44" s="11">
        <f>IF(A44="","",IFERROR(D44*F44*(1-G44),0))</f>
        <v/>
      </c>
      <c r="I44" s="10" t="n"/>
      <c r="J44" s="11">
        <f>IF(A44="","",IFERROR(H44*I44,0))</f>
        <v/>
      </c>
      <c r="K44" s="11">
        <f>IF(A44="","",IFERROR(H44+J44,0))</f>
        <v/>
      </c>
      <c r="L44" s="11">
        <f>IF(A44="","",IFERROR(D44*VLOOKUP(A44,'Catalogue'!$A$2:$G$101,7,FALSE),0))</f>
        <v/>
      </c>
      <c r="M44" s="11">
        <f>IF(A44="","",IFERROR(H44-L44,0))</f>
        <v/>
      </c>
    </row>
    <row r="45">
      <c r="A45" s="8" t="n"/>
      <c r="B45" s="8" t="n"/>
      <c r="C45" s="4" t="n"/>
      <c r="D45" s="8" t="n"/>
      <c r="E45" s="8" t="n"/>
      <c r="F45" s="9">
        <f>IF(A45="","",IFERROR(VLOOKUP(A45,'Catalogue'!$A$2:$G$101,5,FALSE),0))</f>
        <v/>
      </c>
      <c r="G45" s="10" t="n"/>
      <c r="H45" s="12">
        <f>IF(A45="","",IFERROR(D45*F45*(1-G45),0))</f>
        <v/>
      </c>
      <c r="I45" s="10" t="n"/>
      <c r="J45" s="12">
        <f>IF(A45="","",IFERROR(H45*I45,0))</f>
        <v/>
      </c>
      <c r="K45" s="12">
        <f>IF(A45="","",IFERROR(H45+J45,0))</f>
        <v/>
      </c>
      <c r="L45" s="12">
        <f>IF(A45="","",IFERROR(D45*VLOOKUP(A45,'Catalogue'!$A$2:$G$101,7,FALSE),0))</f>
        <v/>
      </c>
      <c r="M45" s="12">
        <f>IF(A45="","",IFERROR(H45-L45,0))</f>
        <v/>
      </c>
    </row>
    <row r="46">
      <c r="A46" s="8" t="n"/>
      <c r="B46" s="8" t="n"/>
      <c r="C46" s="4" t="n"/>
      <c r="D46" s="8" t="n"/>
      <c r="E46" s="8" t="n"/>
      <c r="F46" s="9">
        <f>IF(A46="","",IFERROR(VLOOKUP(A46,'Catalogue'!$A$2:$G$101,5,FALSE),0))</f>
        <v/>
      </c>
      <c r="G46" s="10" t="n"/>
      <c r="H46" s="11">
        <f>IF(A46="","",IFERROR(D46*F46*(1-G46),0))</f>
        <v/>
      </c>
      <c r="I46" s="10" t="n"/>
      <c r="J46" s="11">
        <f>IF(A46="","",IFERROR(H46*I46,0))</f>
        <v/>
      </c>
      <c r="K46" s="11">
        <f>IF(A46="","",IFERROR(H46+J46,0))</f>
        <v/>
      </c>
      <c r="L46" s="11">
        <f>IF(A46="","",IFERROR(D46*VLOOKUP(A46,'Catalogue'!$A$2:$G$101,7,FALSE),0))</f>
        <v/>
      </c>
      <c r="M46" s="11">
        <f>IF(A46="","",IFERROR(H46-L46,0))</f>
        <v/>
      </c>
    </row>
    <row r="47">
      <c r="A47" s="8" t="n"/>
      <c r="B47" s="8" t="n"/>
      <c r="C47" s="4" t="n"/>
      <c r="D47" s="8" t="n"/>
      <c r="E47" s="8" t="n"/>
      <c r="F47" s="9">
        <f>IF(A47="","",IFERROR(VLOOKUP(A47,'Catalogue'!$A$2:$G$101,5,FALSE),0))</f>
        <v/>
      </c>
      <c r="G47" s="10" t="n"/>
      <c r="H47" s="12">
        <f>IF(A47="","",IFERROR(D47*F47*(1-G47),0))</f>
        <v/>
      </c>
      <c r="I47" s="10" t="n"/>
      <c r="J47" s="12">
        <f>IF(A47="","",IFERROR(H47*I47,0))</f>
        <v/>
      </c>
      <c r="K47" s="12">
        <f>IF(A47="","",IFERROR(H47+J47,0))</f>
        <v/>
      </c>
      <c r="L47" s="12">
        <f>IF(A47="","",IFERROR(D47*VLOOKUP(A47,'Catalogue'!$A$2:$G$101,7,FALSE),0))</f>
        <v/>
      </c>
      <c r="M47" s="12">
        <f>IF(A47="","",IFERROR(H47-L47,0))</f>
        <v/>
      </c>
    </row>
    <row r="48">
      <c r="A48" s="8" t="n"/>
      <c r="B48" s="8" t="n"/>
      <c r="C48" s="4" t="n"/>
      <c r="D48" s="8" t="n"/>
      <c r="E48" s="8" t="n"/>
      <c r="F48" s="9">
        <f>IF(A48="","",IFERROR(VLOOKUP(A48,'Catalogue'!$A$2:$G$101,5,FALSE),0))</f>
        <v/>
      </c>
      <c r="G48" s="10" t="n"/>
      <c r="H48" s="11">
        <f>IF(A48="","",IFERROR(D48*F48*(1-G48),0))</f>
        <v/>
      </c>
      <c r="I48" s="10" t="n"/>
      <c r="J48" s="11">
        <f>IF(A48="","",IFERROR(H48*I48,0))</f>
        <v/>
      </c>
      <c r="K48" s="11">
        <f>IF(A48="","",IFERROR(H48+J48,0))</f>
        <v/>
      </c>
      <c r="L48" s="11">
        <f>IF(A48="","",IFERROR(D48*VLOOKUP(A48,'Catalogue'!$A$2:$G$101,7,FALSE),0))</f>
        <v/>
      </c>
      <c r="M48" s="11">
        <f>IF(A48="","",IFERROR(H48-L48,0))</f>
        <v/>
      </c>
    </row>
    <row r="49">
      <c r="A49" s="8" t="n"/>
      <c r="B49" s="8" t="n"/>
      <c r="C49" s="4" t="n"/>
      <c r="D49" s="8" t="n"/>
      <c r="E49" s="8" t="n"/>
      <c r="F49" s="9">
        <f>IF(A49="","",IFERROR(VLOOKUP(A49,'Catalogue'!$A$2:$G$101,5,FALSE),0))</f>
        <v/>
      </c>
      <c r="G49" s="10" t="n"/>
      <c r="H49" s="12">
        <f>IF(A49="","",IFERROR(D49*F49*(1-G49),0))</f>
        <v/>
      </c>
      <c r="I49" s="10" t="n"/>
      <c r="J49" s="12">
        <f>IF(A49="","",IFERROR(H49*I49,0))</f>
        <v/>
      </c>
      <c r="K49" s="12">
        <f>IF(A49="","",IFERROR(H49+J49,0))</f>
        <v/>
      </c>
      <c r="L49" s="12">
        <f>IF(A49="","",IFERROR(D49*VLOOKUP(A49,'Catalogue'!$A$2:$G$101,7,FALSE),0))</f>
        <v/>
      </c>
      <c r="M49" s="12">
        <f>IF(A49="","",IFERROR(H49-L49,0))</f>
        <v/>
      </c>
    </row>
    <row r="50">
      <c r="A50" s="8" t="n"/>
      <c r="B50" s="8" t="n"/>
      <c r="C50" s="4" t="n"/>
      <c r="D50" s="8" t="n"/>
      <c r="E50" s="8" t="n"/>
      <c r="F50" s="9">
        <f>IF(A50="","",IFERROR(VLOOKUP(A50,'Catalogue'!$A$2:$G$101,5,FALSE),0))</f>
        <v/>
      </c>
      <c r="G50" s="10" t="n"/>
      <c r="H50" s="11">
        <f>IF(A50="","",IFERROR(D50*F50*(1-G50),0))</f>
        <v/>
      </c>
      <c r="I50" s="10" t="n"/>
      <c r="J50" s="11">
        <f>IF(A50="","",IFERROR(H50*I50,0))</f>
        <v/>
      </c>
      <c r="K50" s="11">
        <f>IF(A50="","",IFERROR(H50+J50,0))</f>
        <v/>
      </c>
      <c r="L50" s="11">
        <f>IF(A50="","",IFERROR(D50*VLOOKUP(A50,'Catalogue'!$A$2:$G$101,7,FALSE),0))</f>
        <v/>
      </c>
      <c r="M50" s="11">
        <f>IF(A50="","",IFERROR(H50-L50,0))</f>
        <v/>
      </c>
    </row>
    <row r="51">
      <c r="A51" s="8" t="n"/>
      <c r="B51" s="8" t="n"/>
      <c r="C51" s="4" t="n"/>
      <c r="D51" s="8" t="n"/>
      <c r="E51" s="8" t="n"/>
      <c r="F51" s="9">
        <f>IF(A51="","",IFERROR(VLOOKUP(A51,'Catalogue'!$A$2:$G$101,5,FALSE),0))</f>
        <v/>
      </c>
      <c r="G51" s="10" t="n"/>
      <c r="H51" s="12">
        <f>IF(A51="","",IFERROR(D51*F51*(1-G51),0))</f>
        <v/>
      </c>
      <c r="I51" s="10" t="n"/>
      <c r="J51" s="12">
        <f>IF(A51="","",IFERROR(H51*I51,0))</f>
        <v/>
      </c>
      <c r="K51" s="12">
        <f>IF(A51="","",IFERROR(H51+J51,0))</f>
        <v/>
      </c>
      <c r="L51" s="12">
        <f>IF(A51="","",IFERROR(D51*VLOOKUP(A51,'Catalogue'!$A$2:$G$101,7,FALSE),0))</f>
        <v/>
      </c>
      <c r="M51" s="12">
        <f>IF(A51="","",IFERROR(H51-L51,0))</f>
        <v/>
      </c>
    </row>
    <row r="52">
      <c r="A52" s="8" t="n"/>
      <c r="B52" s="8" t="n"/>
      <c r="C52" s="4" t="n"/>
      <c r="D52" s="8" t="n"/>
      <c r="E52" s="8" t="n"/>
      <c r="F52" s="9">
        <f>IF(A52="","",IFERROR(VLOOKUP(A52,'Catalogue'!$A$2:$G$101,5,FALSE),0))</f>
        <v/>
      </c>
      <c r="G52" s="10" t="n"/>
      <c r="H52" s="11">
        <f>IF(A52="","",IFERROR(D52*F52*(1-G52),0))</f>
        <v/>
      </c>
      <c r="I52" s="10" t="n"/>
      <c r="J52" s="11">
        <f>IF(A52="","",IFERROR(H52*I52,0))</f>
        <v/>
      </c>
      <c r="K52" s="11">
        <f>IF(A52="","",IFERROR(H52+J52,0))</f>
        <v/>
      </c>
      <c r="L52" s="11">
        <f>IF(A52="","",IFERROR(D52*VLOOKUP(A52,'Catalogue'!$A$2:$G$101,7,FALSE),0))</f>
        <v/>
      </c>
      <c r="M52" s="11">
        <f>IF(A52="","",IFERROR(H52-L52,0))</f>
        <v/>
      </c>
    </row>
    <row r="53">
      <c r="A53" s="8" t="n"/>
      <c r="B53" s="8" t="n"/>
      <c r="C53" s="4" t="n"/>
      <c r="D53" s="8" t="n"/>
      <c r="E53" s="8" t="n"/>
      <c r="F53" s="9">
        <f>IF(A53="","",IFERROR(VLOOKUP(A53,'Catalogue'!$A$2:$G$101,5,FALSE),0))</f>
        <v/>
      </c>
      <c r="G53" s="10" t="n"/>
      <c r="H53" s="12">
        <f>IF(A53="","",IFERROR(D53*F53*(1-G53),0))</f>
        <v/>
      </c>
      <c r="I53" s="10" t="n"/>
      <c r="J53" s="12">
        <f>IF(A53="","",IFERROR(H53*I53,0))</f>
        <v/>
      </c>
      <c r="K53" s="12">
        <f>IF(A53="","",IFERROR(H53+J53,0))</f>
        <v/>
      </c>
      <c r="L53" s="12">
        <f>IF(A53="","",IFERROR(D53*VLOOKUP(A53,'Catalogue'!$A$2:$G$101,7,FALSE),0))</f>
        <v/>
      </c>
      <c r="M53" s="12">
        <f>IF(A53="","",IFERROR(H53-L53,0))</f>
        <v/>
      </c>
    </row>
    <row r="54">
      <c r="A54" s="8" t="n"/>
      <c r="B54" s="8" t="n"/>
      <c r="C54" s="4" t="n"/>
      <c r="D54" s="8" t="n"/>
      <c r="E54" s="8" t="n"/>
      <c r="F54" s="9">
        <f>IF(A54="","",IFERROR(VLOOKUP(A54,'Catalogue'!$A$2:$G$101,5,FALSE),0))</f>
        <v/>
      </c>
      <c r="G54" s="10" t="n"/>
      <c r="H54" s="11">
        <f>IF(A54="","",IFERROR(D54*F54*(1-G54),0))</f>
        <v/>
      </c>
      <c r="I54" s="10" t="n"/>
      <c r="J54" s="11">
        <f>IF(A54="","",IFERROR(H54*I54,0))</f>
        <v/>
      </c>
      <c r="K54" s="11">
        <f>IF(A54="","",IFERROR(H54+J54,0))</f>
        <v/>
      </c>
      <c r="L54" s="11">
        <f>IF(A54="","",IFERROR(D54*VLOOKUP(A54,'Catalogue'!$A$2:$G$101,7,FALSE),0))</f>
        <v/>
      </c>
      <c r="M54" s="11">
        <f>IF(A54="","",IFERROR(H54-L54,0))</f>
        <v/>
      </c>
    </row>
    <row r="55">
      <c r="A55" s="8" t="n"/>
      <c r="B55" s="8" t="n"/>
      <c r="C55" s="4" t="n"/>
      <c r="D55" s="8" t="n"/>
      <c r="E55" s="8" t="n"/>
      <c r="F55" s="9">
        <f>IF(A55="","",IFERROR(VLOOKUP(A55,'Catalogue'!$A$2:$G$101,5,FALSE),0))</f>
        <v/>
      </c>
      <c r="G55" s="10" t="n"/>
      <c r="H55" s="12">
        <f>IF(A55="","",IFERROR(D55*F55*(1-G55),0))</f>
        <v/>
      </c>
      <c r="I55" s="10" t="n"/>
      <c r="J55" s="12">
        <f>IF(A55="","",IFERROR(H55*I55,0))</f>
        <v/>
      </c>
      <c r="K55" s="12">
        <f>IF(A55="","",IFERROR(H55+J55,0))</f>
        <v/>
      </c>
      <c r="L55" s="12">
        <f>IF(A55="","",IFERROR(D55*VLOOKUP(A55,'Catalogue'!$A$2:$G$101,7,FALSE),0))</f>
        <v/>
      </c>
      <c r="M55" s="12">
        <f>IF(A55="","",IFERROR(H55-L55,0))</f>
        <v/>
      </c>
    </row>
    <row r="56">
      <c r="A56" s="8" t="n"/>
      <c r="B56" s="8" t="n"/>
      <c r="C56" s="4" t="n"/>
      <c r="D56" s="8" t="n"/>
      <c r="E56" s="8" t="n"/>
      <c r="F56" s="9">
        <f>IF(A56="","",IFERROR(VLOOKUP(A56,'Catalogue'!$A$2:$G$101,5,FALSE),0))</f>
        <v/>
      </c>
      <c r="G56" s="10" t="n"/>
      <c r="H56" s="11">
        <f>IF(A56="","",IFERROR(D56*F56*(1-G56),0))</f>
        <v/>
      </c>
      <c r="I56" s="10" t="n"/>
      <c r="J56" s="11">
        <f>IF(A56="","",IFERROR(H56*I56,0))</f>
        <v/>
      </c>
      <c r="K56" s="11">
        <f>IF(A56="","",IFERROR(H56+J56,0))</f>
        <v/>
      </c>
      <c r="L56" s="11">
        <f>IF(A56="","",IFERROR(D56*VLOOKUP(A56,'Catalogue'!$A$2:$G$101,7,FALSE),0))</f>
        <v/>
      </c>
      <c r="M56" s="11">
        <f>IF(A56="","",IFERROR(H56-L56,0))</f>
        <v/>
      </c>
    </row>
    <row r="57">
      <c r="A57" s="8" t="n"/>
      <c r="B57" s="8" t="n"/>
      <c r="C57" s="4" t="n"/>
      <c r="D57" s="8" t="n"/>
      <c r="E57" s="8" t="n"/>
      <c r="F57" s="9">
        <f>IF(A57="","",IFERROR(VLOOKUP(A57,'Catalogue'!$A$2:$G$101,5,FALSE),0))</f>
        <v/>
      </c>
      <c r="G57" s="10" t="n"/>
      <c r="H57" s="12">
        <f>IF(A57="","",IFERROR(D57*F57*(1-G57),0))</f>
        <v/>
      </c>
      <c r="I57" s="10" t="n"/>
      <c r="J57" s="12">
        <f>IF(A57="","",IFERROR(H57*I57,0))</f>
        <v/>
      </c>
      <c r="K57" s="12">
        <f>IF(A57="","",IFERROR(H57+J57,0))</f>
        <v/>
      </c>
      <c r="L57" s="12">
        <f>IF(A57="","",IFERROR(D57*VLOOKUP(A57,'Catalogue'!$A$2:$G$101,7,FALSE),0))</f>
        <v/>
      </c>
      <c r="M57" s="12">
        <f>IF(A57="","",IFERROR(H57-L57,0))</f>
        <v/>
      </c>
    </row>
    <row r="58">
      <c r="A58" s="8" t="n"/>
      <c r="B58" s="8" t="n"/>
      <c r="C58" s="4" t="n"/>
      <c r="D58" s="8" t="n"/>
      <c r="E58" s="8" t="n"/>
      <c r="F58" s="9">
        <f>IF(A58="","",IFERROR(VLOOKUP(A58,'Catalogue'!$A$2:$G$101,5,FALSE),0))</f>
        <v/>
      </c>
      <c r="G58" s="10" t="n"/>
      <c r="H58" s="11">
        <f>IF(A58="","",IFERROR(D58*F58*(1-G58),0))</f>
        <v/>
      </c>
      <c r="I58" s="10" t="n"/>
      <c r="J58" s="11">
        <f>IF(A58="","",IFERROR(H58*I58,0))</f>
        <v/>
      </c>
      <c r="K58" s="11">
        <f>IF(A58="","",IFERROR(H58+J58,0))</f>
        <v/>
      </c>
      <c r="L58" s="11">
        <f>IF(A58="","",IFERROR(D58*VLOOKUP(A58,'Catalogue'!$A$2:$G$101,7,FALSE),0))</f>
        <v/>
      </c>
      <c r="M58" s="11">
        <f>IF(A58="","",IFERROR(H58-L58,0))</f>
        <v/>
      </c>
    </row>
    <row r="59">
      <c r="A59" s="8" t="n"/>
      <c r="B59" s="8" t="n"/>
      <c r="C59" s="4" t="n"/>
      <c r="D59" s="8" t="n"/>
      <c r="E59" s="8" t="n"/>
      <c r="F59" s="9">
        <f>IF(A59="","",IFERROR(VLOOKUP(A59,'Catalogue'!$A$2:$G$101,5,FALSE),0))</f>
        <v/>
      </c>
      <c r="G59" s="10" t="n"/>
      <c r="H59" s="12">
        <f>IF(A59="","",IFERROR(D59*F59*(1-G59),0))</f>
        <v/>
      </c>
      <c r="I59" s="10" t="n"/>
      <c r="J59" s="12">
        <f>IF(A59="","",IFERROR(H59*I59,0))</f>
        <v/>
      </c>
      <c r="K59" s="12">
        <f>IF(A59="","",IFERROR(H59+J59,0))</f>
        <v/>
      </c>
      <c r="L59" s="12">
        <f>IF(A59="","",IFERROR(D59*VLOOKUP(A59,'Catalogue'!$A$2:$G$101,7,FALSE),0))</f>
        <v/>
      </c>
      <c r="M59" s="12">
        <f>IF(A59="","",IFERROR(H59-L59,0))</f>
        <v/>
      </c>
    </row>
    <row r="60">
      <c r="A60" s="8" t="n"/>
      <c r="B60" s="8" t="n"/>
      <c r="C60" s="4" t="n"/>
      <c r="D60" s="8" t="n"/>
      <c r="E60" s="8" t="n"/>
      <c r="F60" s="9">
        <f>IF(A60="","",IFERROR(VLOOKUP(A60,'Catalogue'!$A$2:$G$101,5,FALSE),0))</f>
        <v/>
      </c>
      <c r="G60" s="10" t="n"/>
      <c r="H60" s="11">
        <f>IF(A60="","",IFERROR(D60*F60*(1-G60),0))</f>
        <v/>
      </c>
      <c r="I60" s="10" t="n"/>
      <c r="J60" s="11">
        <f>IF(A60="","",IFERROR(H60*I60,0))</f>
        <v/>
      </c>
      <c r="K60" s="11">
        <f>IF(A60="","",IFERROR(H60+J60,0))</f>
        <v/>
      </c>
      <c r="L60" s="11">
        <f>IF(A60="","",IFERROR(D60*VLOOKUP(A60,'Catalogue'!$A$2:$G$101,7,FALSE),0))</f>
        <v/>
      </c>
      <c r="M60" s="11">
        <f>IF(A60="","",IFERROR(H60-L60,0))</f>
        <v/>
      </c>
    </row>
    <row r="61">
      <c r="A61" s="8" t="n"/>
      <c r="B61" s="8" t="n"/>
      <c r="C61" s="4" t="n"/>
      <c r="D61" s="8" t="n"/>
      <c r="E61" s="8" t="n"/>
      <c r="F61" s="9">
        <f>IF(A61="","",IFERROR(VLOOKUP(A61,'Catalogue'!$A$2:$G$101,5,FALSE),0))</f>
        <v/>
      </c>
      <c r="G61" s="10" t="n"/>
      <c r="H61" s="12">
        <f>IF(A61="","",IFERROR(D61*F61*(1-G61),0))</f>
        <v/>
      </c>
      <c r="I61" s="10" t="n"/>
      <c r="J61" s="12">
        <f>IF(A61="","",IFERROR(H61*I61,0))</f>
        <v/>
      </c>
      <c r="K61" s="12">
        <f>IF(A61="","",IFERROR(H61+J61,0))</f>
        <v/>
      </c>
      <c r="L61" s="12">
        <f>IF(A61="","",IFERROR(D61*VLOOKUP(A61,'Catalogue'!$A$2:$G$101,7,FALSE),0))</f>
        <v/>
      </c>
      <c r="M61" s="12">
        <f>IF(A61="","",IFERROR(H61-L61,0))</f>
        <v/>
      </c>
    </row>
    <row r="62">
      <c r="A62" s="8" t="n"/>
      <c r="B62" s="8" t="n"/>
      <c r="C62" s="4" t="n"/>
      <c r="D62" s="8" t="n"/>
      <c r="E62" s="8" t="n"/>
      <c r="F62" s="9">
        <f>IF(A62="","",IFERROR(VLOOKUP(A62,'Catalogue'!$A$2:$G$101,5,FALSE),0))</f>
        <v/>
      </c>
      <c r="G62" s="10" t="n"/>
      <c r="H62" s="11">
        <f>IF(A62="","",IFERROR(D62*F62*(1-G62),0))</f>
        <v/>
      </c>
      <c r="I62" s="10" t="n"/>
      <c r="J62" s="11">
        <f>IF(A62="","",IFERROR(H62*I62,0))</f>
        <v/>
      </c>
      <c r="K62" s="11">
        <f>IF(A62="","",IFERROR(H62+J62,0))</f>
        <v/>
      </c>
      <c r="L62" s="11">
        <f>IF(A62="","",IFERROR(D62*VLOOKUP(A62,'Catalogue'!$A$2:$G$101,7,FALSE),0))</f>
        <v/>
      </c>
      <c r="M62" s="11">
        <f>IF(A62="","",IFERROR(H62-L62,0))</f>
        <v/>
      </c>
    </row>
    <row r="63">
      <c r="A63" s="8" t="n"/>
      <c r="B63" s="8" t="n"/>
      <c r="C63" s="4" t="n"/>
      <c r="D63" s="8" t="n"/>
      <c r="E63" s="8" t="n"/>
      <c r="F63" s="9">
        <f>IF(A63="","",IFERROR(VLOOKUP(A63,'Catalogue'!$A$2:$G$101,5,FALSE),0))</f>
        <v/>
      </c>
      <c r="G63" s="10" t="n"/>
      <c r="H63" s="12">
        <f>IF(A63="","",IFERROR(D63*F63*(1-G63),0))</f>
        <v/>
      </c>
      <c r="I63" s="10" t="n"/>
      <c r="J63" s="12">
        <f>IF(A63="","",IFERROR(H63*I63,0))</f>
        <v/>
      </c>
      <c r="K63" s="12">
        <f>IF(A63="","",IFERROR(H63+J63,0))</f>
        <v/>
      </c>
      <c r="L63" s="12">
        <f>IF(A63="","",IFERROR(D63*VLOOKUP(A63,'Catalogue'!$A$2:$G$101,7,FALSE),0))</f>
        <v/>
      </c>
      <c r="M63" s="12">
        <f>IF(A63="","",IFERROR(H63-L63,0))</f>
        <v/>
      </c>
    </row>
    <row r="64">
      <c r="A64" s="8" t="n"/>
      <c r="B64" s="8" t="n"/>
      <c r="C64" s="4" t="n"/>
      <c r="D64" s="8" t="n"/>
      <c r="E64" s="8" t="n"/>
      <c r="F64" s="9">
        <f>IF(A64="","",IFERROR(VLOOKUP(A64,'Catalogue'!$A$2:$G$101,5,FALSE),0))</f>
        <v/>
      </c>
      <c r="G64" s="10" t="n"/>
      <c r="H64" s="11">
        <f>IF(A64="","",IFERROR(D64*F64*(1-G64),0))</f>
        <v/>
      </c>
      <c r="I64" s="10" t="n"/>
      <c r="J64" s="11">
        <f>IF(A64="","",IFERROR(H64*I64,0))</f>
        <v/>
      </c>
      <c r="K64" s="11">
        <f>IF(A64="","",IFERROR(H64+J64,0))</f>
        <v/>
      </c>
      <c r="L64" s="11">
        <f>IF(A64="","",IFERROR(D64*VLOOKUP(A64,'Catalogue'!$A$2:$G$101,7,FALSE),0))</f>
        <v/>
      </c>
      <c r="M64" s="11">
        <f>IF(A64="","",IFERROR(H64-L64,0))</f>
        <v/>
      </c>
    </row>
    <row r="65">
      <c r="A65" s="8" t="n"/>
      <c r="B65" s="8" t="n"/>
      <c r="C65" s="4" t="n"/>
      <c r="D65" s="8" t="n"/>
      <c r="E65" s="8" t="n"/>
      <c r="F65" s="9">
        <f>IF(A65="","",IFERROR(VLOOKUP(A65,'Catalogue'!$A$2:$G$101,5,FALSE),0))</f>
        <v/>
      </c>
      <c r="G65" s="10" t="n"/>
      <c r="H65" s="12">
        <f>IF(A65="","",IFERROR(D65*F65*(1-G65),0))</f>
        <v/>
      </c>
      <c r="I65" s="10" t="n"/>
      <c r="J65" s="12">
        <f>IF(A65="","",IFERROR(H65*I65,0))</f>
        <v/>
      </c>
      <c r="K65" s="12">
        <f>IF(A65="","",IFERROR(H65+J65,0))</f>
        <v/>
      </c>
      <c r="L65" s="12">
        <f>IF(A65="","",IFERROR(D65*VLOOKUP(A65,'Catalogue'!$A$2:$G$101,7,FALSE),0))</f>
        <v/>
      </c>
      <c r="M65" s="12">
        <f>IF(A65="","",IFERROR(H65-L65,0))</f>
        <v/>
      </c>
    </row>
    <row r="66">
      <c r="A66" s="8" t="n"/>
      <c r="B66" s="8" t="n"/>
      <c r="C66" s="4" t="n"/>
      <c r="D66" s="8" t="n"/>
      <c r="E66" s="8" t="n"/>
      <c r="F66" s="9">
        <f>IF(A66="","",IFERROR(VLOOKUP(A66,'Catalogue'!$A$2:$G$101,5,FALSE),0))</f>
        <v/>
      </c>
      <c r="G66" s="10" t="n"/>
      <c r="H66" s="11">
        <f>IF(A66="","",IFERROR(D66*F66*(1-G66),0))</f>
        <v/>
      </c>
      <c r="I66" s="10" t="n"/>
      <c r="J66" s="11">
        <f>IF(A66="","",IFERROR(H66*I66,0))</f>
        <v/>
      </c>
      <c r="K66" s="11">
        <f>IF(A66="","",IFERROR(H66+J66,0))</f>
        <v/>
      </c>
      <c r="L66" s="11">
        <f>IF(A66="","",IFERROR(D66*VLOOKUP(A66,'Catalogue'!$A$2:$G$101,7,FALSE),0))</f>
        <v/>
      </c>
      <c r="M66" s="11">
        <f>IF(A66="","",IFERROR(H66-L66,0))</f>
        <v/>
      </c>
    </row>
    <row r="67">
      <c r="A67" s="8" t="n"/>
      <c r="B67" s="8" t="n"/>
      <c r="C67" s="4" t="n"/>
      <c r="D67" s="8" t="n"/>
      <c r="E67" s="8" t="n"/>
      <c r="F67" s="9">
        <f>IF(A67="","",IFERROR(VLOOKUP(A67,'Catalogue'!$A$2:$G$101,5,FALSE),0))</f>
        <v/>
      </c>
      <c r="G67" s="10" t="n"/>
      <c r="H67" s="12">
        <f>IF(A67="","",IFERROR(D67*F67*(1-G67),0))</f>
        <v/>
      </c>
      <c r="I67" s="10" t="n"/>
      <c r="J67" s="12">
        <f>IF(A67="","",IFERROR(H67*I67,0))</f>
        <v/>
      </c>
      <c r="K67" s="12">
        <f>IF(A67="","",IFERROR(H67+J67,0))</f>
        <v/>
      </c>
      <c r="L67" s="12">
        <f>IF(A67="","",IFERROR(D67*VLOOKUP(A67,'Catalogue'!$A$2:$G$101,7,FALSE),0))</f>
        <v/>
      </c>
      <c r="M67" s="12">
        <f>IF(A67="","",IFERROR(H67-L67,0))</f>
        <v/>
      </c>
    </row>
    <row r="68">
      <c r="A68" s="8" t="n"/>
      <c r="B68" s="8" t="n"/>
      <c r="C68" s="4" t="n"/>
      <c r="D68" s="8" t="n"/>
      <c r="E68" s="8" t="n"/>
      <c r="F68" s="9">
        <f>IF(A68="","",IFERROR(VLOOKUP(A68,'Catalogue'!$A$2:$G$101,5,FALSE),0))</f>
        <v/>
      </c>
      <c r="G68" s="10" t="n"/>
      <c r="H68" s="11">
        <f>IF(A68="","",IFERROR(D68*F68*(1-G68),0))</f>
        <v/>
      </c>
      <c r="I68" s="10" t="n"/>
      <c r="J68" s="11">
        <f>IF(A68="","",IFERROR(H68*I68,0))</f>
        <v/>
      </c>
      <c r="K68" s="11">
        <f>IF(A68="","",IFERROR(H68+J68,0))</f>
        <v/>
      </c>
      <c r="L68" s="11">
        <f>IF(A68="","",IFERROR(D68*VLOOKUP(A68,'Catalogue'!$A$2:$G$101,7,FALSE),0))</f>
        <v/>
      </c>
      <c r="M68" s="11">
        <f>IF(A68="","",IFERROR(H68-L68,0))</f>
        <v/>
      </c>
    </row>
    <row r="69">
      <c r="A69" s="8" t="n"/>
      <c r="B69" s="8" t="n"/>
      <c r="C69" s="4" t="n"/>
      <c r="D69" s="8" t="n"/>
      <c r="E69" s="8" t="n"/>
      <c r="F69" s="9">
        <f>IF(A69="","",IFERROR(VLOOKUP(A69,'Catalogue'!$A$2:$G$101,5,FALSE),0))</f>
        <v/>
      </c>
      <c r="G69" s="10" t="n"/>
      <c r="H69" s="12">
        <f>IF(A69="","",IFERROR(D69*F69*(1-G69),0))</f>
        <v/>
      </c>
      <c r="I69" s="10" t="n"/>
      <c r="J69" s="12">
        <f>IF(A69="","",IFERROR(H69*I69,0))</f>
        <v/>
      </c>
      <c r="K69" s="12">
        <f>IF(A69="","",IFERROR(H69+J69,0))</f>
        <v/>
      </c>
      <c r="L69" s="12">
        <f>IF(A69="","",IFERROR(D69*VLOOKUP(A69,'Catalogue'!$A$2:$G$101,7,FALSE),0))</f>
        <v/>
      </c>
      <c r="M69" s="12">
        <f>IF(A69="","",IFERROR(H69-L69,0))</f>
        <v/>
      </c>
    </row>
    <row r="70">
      <c r="A70" s="8" t="n"/>
      <c r="B70" s="8" t="n"/>
      <c r="C70" s="4" t="n"/>
      <c r="D70" s="8" t="n"/>
      <c r="E70" s="8" t="n"/>
      <c r="F70" s="9">
        <f>IF(A70="","",IFERROR(VLOOKUP(A70,'Catalogue'!$A$2:$G$101,5,FALSE),0))</f>
        <v/>
      </c>
      <c r="G70" s="10" t="n"/>
      <c r="H70" s="11">
        <f>IF(A70="","",IFERROR(D70*F70*(1-G70),0))</f>
        <v/>
      </c>
      <c r="I70" s="10" t="n"/>
      <c r="J70" s="11">
        <f>IF(A70="","",IFERROR(H70*I70,0))</f>
        <v/>
      </c>
      <c r="K70" s="11">
        <f>IF(A70="","",IFERROR(H70+J70,0))</f>
        <v/>
      </c>
      <c r="L70" s="11">
        <f>IF(A70="","",IFERROR(D70*VLOOKUP(A70,'Catalogue'!$A$2:$G$101,7,FALSE),0))</f>
        <v/>
      </c>
      <c r="M70" s="11">
        <f>IF(A70="","",IFERROR(H70-L70,0))</f>
        <v/>
      </c>
    </row>
    <row r="71">
      <c r="A71" s="8" t="n"/>
      <c r="B71" s="8" t="n"/>
      <c r="C71" s="4" t="n"/>
      <c r="D71" s="8" t="n"/>
      <c r="E71" s="8" t="n"/>
      <c r="F71" s="9">
        <f>IF(A71="","",IFERROR(VLOOKUP(A71,'Catalogue'!$A$2:$G$101,5,FALSE),0))</f>
        <v/>
      </c>
      <c r="G71" s="10" t="n"/>
      <c r="H71" s="12">
        <f>IF(A71="","",IFERROR(D71*F71*(1-G71),0))</f>
        <v/>
      </c>
      <c r="I71" s="10" t="n"/>
      <c r="J71" s="12">
        <f>IF(A71="","",IFERROR(H71*I71,0))</f>
        <v/>
      </c>
      <c r="K71" s="12">
        <f>IF(A71="","",IFERROR(H71+J71,0))</f>
        <v/>
      </c>
      <c r="L71" s="12">
        <f>IF(A71="","",IFERROR(D71*VLOOKUP(A71,'Catalogue'!$A$2:$G$101,7,FALSE),0))</f>
        <v/>
      </c>
      <c r="M71" s="12">
        <f>IF(A71="","",IFERROR(H71-L71,0))</f>
        <v/>
      </c>
    </row>
    <row r="72">
      <c r="A72" s="8" t="n"/>
      <c r="B72" s="8" t="n"/>
      <c r="C72" s="4" t="n"/>
      <c r="D72" s="8" t="n"/>
      <c r="E72" s="8" t="n"/>
      <c r="F72" s="9">
        <f>IF(A72="","",IFERROR(VLOOKUP(A72,'Catalogue'!$A$2:$G$101,5,FALSE),0))</f>
        <v/>
      </c>
      <c r="G72" s="10" t="n"/>
      <c r="H72" s="11">
        <f>IF(A72="","",IFERROR(D72*F72*(1-G72),0))</f>
        <v/>
      </c>
      <c r="I72" s="10" t="n"/>
      <c r="J72" s="11">
        <f>IF(A72="","",IFERROR(H72*I72,0))</f>
        <v/>
      </c>
      <c r="K72" s="11">
        <f>IF(A72="","",IFERROR(H72+J72,0))</f>
        <v/>
      </c>
      <c r="L72" s="11">
        <f>IF(A72="","",IFERROR(D72*VLOOKUP(A72,'Catalogue'!$A$2:$G$101,7,FALSE),0))</f>
        <v/>
      </c>
      <c r="M72" s="11">
        <f>IF(A72="","",IFERROR(H72-L72,0))</f>
        <v/>
      </c>
    </row>
    <row r="73">
      <c r="A73" s="8" t="n"/>
      <c r="B73" s="8" t="n"/>
      <c r="C73" s="4" t="n"/>
      <c r="D73" s="8" t="n"/>
      <c r="E73" s="8" t="n"/>
      <c r="F73" s="9">
        <f>IF(A73="","",IFERROR(VLOOKUP(A73,'Catalogue'!$A$2:$G$101,5,FALSE),0))</f>
        <v/>
      </c>
      <c r="G73" s="10" t="n"/>
      <c r="H73" s="12">
        <f>IF(A73="","",IFERROR(D73*F73*(1-G73),0))</f>
        <v/>
      </c>
      <c r="I73" s="10" t="n"/>
      <c r="J73" s="12">
        <f>IF(A73="","",IFERROR(H73*I73,0))</f>
        <v/>
      </c>
      <c r="K73" s="12">
        <f>IF(A73="","",IFERROR(H73+J73,0))</f>
        <v/>
      </c>
      <c r="L73" s="12">
        <f>IF(A73="","",IFERROR(D73*VLOOKUP(A73,'Catalogue'!$A$2:$G$101,7,FALSE),0))</f>
        <v/>
      </c>
      <c r="M73" s="12">
        <f>IF(A73="","",IFERROR(H73-L73,0))</f>
        <v/>
      </c>
    </row>
    <row r="74">
      <c r="A74" s="8" t="n"/>
      <c r="B74" s="8" t="n"/>
      <c r="C74" s="4" t="n"/>
      <c r="D74" s="8" t="n"/>
      <c r="E74" s="8" t="n"/>
      <c r="F74" s="9">
        <f>IF(A74="","",IFERROR(VLOOKUP(A74,'Catalogue'!$A$2:$G$101,5,FALSE),0))</f>
        <v/>
      </c>
      <c r="G74" s="10" t="n"/>
      <c r="H74" s="11">
        <f>IF(A74="","",IFERROR(D74*F74*(1-G74),0))</f>
        <v/>
      </c>
      <c r="I74" s="10" t="n"/>
      <c r="J74" s="11">
        <f>IF(A74="","",IFERROR(H74*I74,0))</f>
        <v/>
      </c>
      <c r="K74" s="11">
        <f>IF(A74="","",IFERROR(H74+J74,0))</f>
        <v/>
      </c>
      <c r="L74" s="11">
        <f>IF(A74="","",IFERROR(D74*VLOOKUP(A74,'Catalogue'!$A$2:$G$101,7,FALSE),0))</f>
        <v/>
      </c>
      <c r="M74" s="11">
        <f>IF(A74="","",IFERROR(H74-L74,0))</f>
        <v/>
      </c>
    </row>
    <row r="75">
      <c r="A75" s="8" t="n"/>
      <c r="B75" s="8" t="n"/>
      <c r="C75" s="4" t="n"/>
      <c r="D75" s="8" t="n"/>
      <c r="E75" s="8" t="n"/>
      <c r="F75" s="9">
        <f>IF(A75="","",IFERROR(VLOOKUP(A75,'Catalogue'!$A$2:$G$101,5,FALSE),0))</f>
        <v/>
      </c>
      <c r="G75" s="10" t="n"/>
      <c r="H75" s="12">
        <f>IF(A75="","",IFERROR(D75*F75*(1-G75),0))</f>
        <v/>
      </c>
      <c r="I75" s="10" t="n"/>
      <c r="J75" s="12">
        <f>IF(A75="","",IFERROR(H75*I75,0))</f>
        <v/>
      </c>
      <c r="K75" s="12">
        <f>IF(A75="","",IFERROR(H75+J75,0))</f>
        <v/>
      </c>
      <c r="L75" s="12">
        <f>IF(A75="","",IFERROR(D75*VLOOKUP(A75,'Catalogue'!$A$2:$G$101,7,FALSE),0))</f>
        <v/>
      </c>
      <c r="M75" s="12">
        <f>IF(A75="","",IFERROR(H75-L75,0))</f>
        <v/>
      </c>
    </row>
    <row r="76">
      <c r="A76" s="8" t="n"/>
      <c r="B76" s="8" t="n"/>
      <c r="C76" s="4" t="n"/>
      <c r="D76" s="8" t="n"/>
      <c r="E76" s="8" t="n"/>
      <c r="F76" s="9">
        <f>IF(A76="","",IFERROR(VLOOKUP(A76,'Catalogue'!$A$2:$G$101,5,FALSE),0))</f>
        <v/>
      </c>
      <c r="G76" s="10" t="n"/>
      <c r="H76" s="11">
        <f>IF(A76="","",IFERROR(D76*F76*(1-G76),0))</f>
        <v/>
      </c>
      <c r="I76" s="10" t="n"/>
      <c r="J76" s="11">
        <f>IF(A76="","",IFERROR(H76*I76,0))</f>
        <v/>
      </c>
      <c r="K76" s="11">
        <f>IF(A76="","",IFERROR(H76+J76,0))</f>
        <v/>
      </c>
      <c r="L76" s="11">
        <f>IF(A76="","",IFERROR(D76*VLOOKUP(A76,'Catalogue'!$A$2:$G$101,7,FALSE),0))</f>
        <v/>
      </c>
      <c r="M76" s="11">
        <f>IF(A76="","",IFERROR(H76-L76,0))</f>
        <v/>
      </c>
    </row>
    <row r="77">
      <c r="A77" s="8" t="n"/>
      <c r="B77" s="8" t="n"/>
      <c r="C77" s="4" t="n"/>
      <c r="D77" s="8" t="n"/>
      <c r="E77" s="8" t="n"/>
      <c r="F77" s="9">
        <f>IF(A77="","",IFERROR(VLOOKUP(A77,'Catalogue'!$A$2:$G$101,5,FALSE),0))</f>
        <v/>
      </c>
      <c r="G77" s="10" t="n"/>
      <c r="H77" s="12">
        <f>IF(A77="","",IFERROR(D77*F77*(1-G77),0))</f>
        <v/>
      </c>
      <c r="I77" s="10" t="n"/>
      <c r="J77" s="12">
        <f>IF(A77="","",IFERROR(H77*I77,0))</f>
        <v/>
      </c>
      <c r="K77" s="12">
        <f>IF(A77="","",IFERROR(H77+J77,0))</f>
        <v/>
      </c>
      <c r="L77" s="12">
        <f>IF(A77="","",IFERROR(D77*VLOOKUP(A77,'Catalogue'!$A$2:$G$101,7,FALSE),0))</f>
        <v/>
      </c>
      <c r="M77" s="12">
        <f>IF(A77="","",IFERROR(H77-L77,0))</f>
        <v/>
      </c>
    </row>
    <row r="78">
      <c r="A78" s="8" t="n"/>
      <c r="B78" s="8" t="n"/>
      <c r="C78" s="4" t="n"/>
      <c r="D78" s="8" t="n"/>
      <c r="E78" s="8" t="n"/>
      <c r="F78" s="9">
        <f>IF(A78="","",IFERROR(VLOOKUP(A78,'Catalogue'!$A$2:$G$101,5,FALSE),0))</f>
        <v/>
      </c>
      <c r="G78" s="10" t="n"/>
      <c r="H78" s="11">
        <f>IF(A78="","",IFERROR(D78*F78*(1-G78),0))</f>
        <v/>
      </c>
      <c r="I78" s="10" t="n"/>
      <c r="J78" s="11">
        <f>IF(A78="","",IFERROR(H78*I78,0))</f>
        <v/>
      </c>
      <c r="K78" s="11">
        <f>IF(A78="","",IFERROR(H78+J78,0))</f>
        <v/>
      </c>
      <c r="L78" s="11">
        <f>IF(A78="","",IFERROR(D78*VLOOKUP(A78,'Catalogue'!$A$2:$G$101,7,FALSE),0))</f>
        <v/>
      </c>
      <c r="M78" s="11">
        <f>IF(A78="","",IFERROR(H78-L78,0))</f>
        <v/>
      </c>
    </row>
    <row r="79">
      <c r="A79" s="8" t="n"/>
      <c r="B79" s="8" t="n"/>
      <c r="C79" s="4" t="n"/>
      <c r="D79" s="8" t="n"/>
      <c r="E79" s="8" t="n"/>
      <c r="F79" s="9">
        <f>IF(A79="","",IFERROR(VLOOKUP(A79,'Catalogue'!$A$2:$G$101,5,FALSE),0))</f>
        <v/>
      </c>
      <c r="G79" s="10" t="n"/>
      <c r="H79" s="12">
        <f>IF(A79="","",IFERROR(D79*F79*(1-G79),0))</f>
        <v/>
      </c>
      <c r="I79" s="10" t="n"/>
      <c r="J79" s="12">
        <f>IF(A79="","",IFERROR(H79*I79,0))</f>
        <v/>
      </c>
      <c r="K79" s="12">
        <f>IF(A79="","",IFERROR(H79+J79,0))</f>
        <v/>
      </c>
      <c r="L79" s="12">
        <f>IF(A79="","",IFERROR(D79*VLOOKUP(A79,'Catalogue'!$A$2:$G$101,7,FALSE),0))</f>
        <v/>
      </c>
      <c r="M79" s="12">
        <f>IF(A79="","",IFERROR(H79-L79,0))</f>
        <v/>
      </c>
    </row>
    <row r="80">
      <c r="A80" s="8" t="n"/>
      <c r="B80" s="8" t="n"/>
      <c r="C80" s="4" t="n"/>
      <c r="D80" s="8" t="n"/>
      <c r="E80" s="8" t="n"/>
      <c r="F80" s="9">
        <f>IF(A80="","",IFERROR(VLOOKUP(A80,'Catalogue'!$A$2:$G$101,5,FALSE),0))</f>
        <v/>
      </c>
      <c r="G80" s="10" t="n"/>
      <c r="H80" s="11">
        <f>IF(A80="","",IFERROR(D80*F80*(1-G80),0))</f>
        <v/>
      </c>
      <c r="I80" s="10" t="n"/>
      <c r="J80" s="11">
        <f>IF(A80="","",IFERROR(H80*I80,0))</f>
        <v/>
      </c>
      <c r="K80" s="11">
        <f>IF(A80="","",IFERROR(H80+J80,0))</f>
        <v/>
      </c>
      <c r="L80" s="11">
        <f>IF(A80="","",IFERROR(D80*VLOOKUP(A80,'Catalogue'!$A$2:$G$101,7,FALSE),0))</f>
        <v/>
      </c>
      <c r="M80" s="11">
        <f>IF(A80="","",IFERROR(H80-L80,0))</f>
        <v/>
      </c>
    </row>
    <row r="81">
      <c r="A81" s="8" t="n"/>
      <c r="B81" s="8" t="n"/>
      <c r="C81" s="4" t="n"/>
      <c r="D81" s="8" t="n"/>
      <c r="E81" s="8" t="n"/>
      <c r="F81" s="9">
        <f>IF(A81="","",IFERROR(VLOOKUP(A81,'Catalogue'!$A$2:$G$101,5,FALSE),0))</f>
        <v/>
      </c>
      <c r="G81" s="10" t="n"/>
      <c r="H81" s="12">
        <f>IF(A81="","",IFERROR(D81*F81*(1-G81),0))</f>
        <v/>
      </c>
      <c r="I81" s="10" t="n"/>
      <c r="J81" s="12">
        <f>IF(A81="","",IFERROR(H81*I81,0))</f>
        <v/>
      </c>
      <c r="K81" s="12">
        <f>IF(A81="","",IFERROR(H81+J81,0))</f>
        <v/>
      </c>
      <c r="L81" s="12">
        <f>IF(A81="","",IFERROR(D81*VLOOKUP(A81,'Catalogue'!$A$2:$G$101,7,FALSE),0))</f>
        <v/>
      </c>
      <c r="M81" s="12">
        <f>IF(A81="","",IFERROR(H81-L81,0))</f>
        <v/>
      </c>
    </row>
    <row r="82">
      <c r="A82" s="8" t="n"/>
      <c r="B82" s="8" t="n"/>
      <c r="C82" s="4" t="n"/>
      <c r="D82" s="8" t="n"/>
      <c r="E82" s="8" t="n"/>
      <c r="F82" s="9">
        <f>IF(A82="","",IFERROR(VLOOKUP(A82,'Catalogue'!$A$2:$G$101,5,FALSE),0))</f>
        <v/>
      </c>
      <c r="G82" s="10" t="n"/>
      <c r="H82" s="11">
        <f>IF(A82="","",IFERROR(D82*F82*(1-G82),0))</f>
        <v/>
      </c>
      <c r="I82" s="10" t="n"/>
      <c r="J82" s="11">
        <f>IF(A82="","",IFERROR(H82*I82,0))</f>
        <v/>
      </c>
      <c r="K82" s="11">
        <f>IF(A82="","",IFERROR(H82+J82,0))</f>
        <v/>
      </c>
      <c r="L82" s="11">
        <f>IF(A82="","",IFERROR(D82*VLOOKUP(A82,'Catalogue'!$A$2:$G$101,7,FALSE),0))</f>
        <v/>
      </c>
      <c r="M82" s="11">
        <f>IF(A82="","",IFERROR(H82-L82,0))</f>
        <v/>
      </c>
    </row>
    <row r="83">
      <c r="A83" s="8" t="n"/>
      <c r="B83" s="8" t="n"/>
      <c r="C83" s="4" t="n"/>
      <c r="D83" s="8" t="n"/>
      <c r="E83" s="8" t="n"/>
      <c r="F83" s="9">
        <f>IF(A83="","",IFERROR(VLOOKUP(A83,'Catalogue'!$A$2:$G$101,5,FALSE),0))</f>
        <v/>
      </c>
      <c r="G83" s="10" t="n"/>
      <c r="H83" s="12">
        <f>IF(A83="","",IFERROR(D83*F83*(1-G83),0))</f>
        <v/>
      </c>
      <c r="I83" s="10" t="n"/>
      <c r="J83" s="12">
        <f>IF(A83="","",IFERROR(H83*I83,0))</f>
        <v/>
      </c>
      <c r="K83" s="12">
        <f>IF(A83="","",IFERROR(H83+J83,0))</f>
        <v/>
      </c>
      <c r="L83" s="12">
        <f>IF(A83="","",IFERROR(D83*VLOOKUP(A83,'Catalogue'!$A$2:$G$101,7,FALSE),0))</f>
        <v/>
      </c>
      <c r="M83" s="12">
        <f>IF(A83="","",IFERROR(H83-L83,0))</f>
        <v/>
      </c>
    </row>
    <row r="84">
      <c r="A84" s="8" t="n"/>
      <c r="B84" s="8" t="n"/>
      <c r="C84" s="4" t="n"/>
      <c r="D84" s="8" t="n"/>
      <c r="E84" s="8" t="n"/>
      <c r="F84" s="9">
        <f>IF(A84="","",IFERROR(VLOOKUP(A84,'Catalogue'!$A$2:$G$101,5,FALSE),0))</f>
        <v/>
      </c>
      <c r="G84" s="10" t="n"/>
      <c r="H84" s="11">
        <f>IF(A84="","",IFERROR(D84*F84*(1-G84),0))</f>
        <v/>
      </c>
      <c r="I84" s="10" t="n"/>
      <c r="J84" s="11">
        <f>IF(A84="","",IFERROR(H84*I84,0))</f>
        <v/>
      </c>
      <c r="K84" s="11">
        <f>IF(A84="","",IFERROR(H84+J84,0))</f>
        <v/>
      </c>
      <c r="L84" s="11">
        <f>IF(A84="","",IFERROR(D84*VLOOKUP(A84,'Catalogue'!$A$2:$G$101,7,FALSE),0))</f>
        <v/>
      </c>
      <c r="M84" s="11">
        <f>IF(A84="","",IFERROR(H84-L84,0))</f>
        <v/>
      </c>
    </row>
    <row r="85">
      <c r="A85" s="8" t="n"/>
      <c r="B85" s="8" t="n"/>
      <c r="C85" s="4" t="n"/>
      <c r="D85" s="8" t="n"/>
      <c r="E85" s="8" t="n"/>
      <c r="F85" s="9">
        <f>IF(A85="","",IFERROR(VLOOKUP(A85,'Catalogue'!$A$2:$G$101,5,FALSE),0))</f>
        <v/>
      </c>
      <c r="G85" s="10" t="n"/>
      <c r="H85" s="12">
        <f>IF(A85="","",IFERROR(D85*F85*(1-G85),0))</f>
        <v/>
      </c>
      <c r="I85" s="10" t="n"/>
      <c r="J85" s="12">
        <f>IF(A85="","",IFERROR(H85*I85,0))</f>
        <v/>
      </c>
      <c r="K85" s="12">
        <f>IF(A85="","",IFERROR(H85+J85,0))</f>
        <v/>
      </c>
      <c r="L85" s="12">
        <f>IF(A85="","",IFERROR(D85*VLOOKUP(A85,'Catalogue'!$A$2:$G$101,7,FALSE),0))</f>
        <v/>
      </c>
      <c r="M85" s="12">
        <f>IF(A85="","",IFERROR(H85-L85,0))</f>
        <v/>
      </c>
    </row>
    <row r="86">
      <c r="A86" s="8" t="n"/>
      <c r="B86" s="8" t="n"/>
      <c r="C86" s="4" t="n"/>
      <c r="D86" s="8" t="n"/>
      <c r="E86" s="8" t="n"/>
      <c r="F86" s="9">
        <f>IF(A86="","",IFERROR(VLOOKUP(A86,'Catalogue'!$A$2:$G$101,5,FALSE),0))</f>
        <v/>
      </c>
      <c r="G86" s="10" t="n"/>
      <c r="H86" s="11">
        <f>IF(A86="","",IFERROR(D86*F86*(1-G86),0))</f>
        <v/>
      </c>
      <c r="I86" s="10" t="n"/>
      <c r="J86" s="11">
        <f>IF(A86="","",IFERROR(H86*I86,0))</f>
        <v/>
      </c>
      <c r="K86" s="11">
        <f>IF(A86="","",IFERROR(H86+J86,0))</f>
        <v/>
      </c>
      <c r="L86" s="11">
        <f>IF(A86="","",IFERROR(D86*VLOOKUP(A86,'Catalogue'!$A$2:$G$101,7,FALSE),0))</f>
        <v/>
      </c>
      <c r="M86" s="11">
        <f>IF(A86="","",IFERROR(H86-L86,0))</f>
        <v/>
      </c>
    </row>
    <row r="87">
      <c r="A87" s="8" t="n"/>
      <c r="B87" s="8" t="n"/>
      <c r="C87" s="4" t="n"/>
      <c r="D87" s="8" t="n"/>
      <c r="E87" s="8" t="n"/>
      <c r="F87" s="9">
        <f>IF(A87="","",IFERROR(VLOOKUP(A87,'Catalogue'!$A$2:$G$101,5,FALSE),0))</f>
        <v/>
      </c>
      <c r="G87" s="10" t="n"/>
      <c r="H87" s="12">
        <f>IF(A87="","",IFERROR(D87*F87*(1-G87),0))</f>
        <v/>
      </c>
      <c r="I87" s="10" t="n"/>
      <c r="J87" s="12">
        <f>IF(A87="","",IFERROR(H87*I87,0))</f>
        <v/>
      </c>
      <c r="K87" s="12">
        <f>IF(A87="","",IFERROR(H87+J87,0))</f>
        <v/>
      </c>
      <c r="L87" s="12">
        <f>IF(A87="","",IFERROR(D87*VLOOKUP(A87,'Catalogue'!$A$2:$G$101,7,FALSE),0))</f>
        <v/>
      </c>
      <c r="M87" s="12">
        <f>IF(A87="","",IFERROR(H87-L87,0))</f>
        <v/>
      </c>
    </row>
    <row r="88">
      <c r="A88" s="8" t="n"/>
      <c r="B88" s="8" t="n"/>
      <c r="C88" s="4" t="n"/>
      <c r="D88" s="8" t="n"/>
      <c r="E88" s="8" t="n"/>
      <c r="F88" s="9">
        <f>IF(A88="","",IFERROR(VLOOKUP(A88,'Catalogue'!$A$2:$G$101,5,FALSE),0))</f>
        <v/>
      </c>
      <c r="G88" s="10" t="n"/>
      <c r="H88" s="11">
        <f>IF(A88="","",IFERROR(D88*F88*(1-G88),0))</f>
        <v/>
      </c>
      <c r="I88" s="10" t="n"/>
      <c r="J88" s="11">
        <f>IF(A88="","",IFERROR(H88*I88,0))</f>
        <v/>
      </c>
      <c r="K88" s="11">
        <f>IF(A88="","",IFERROR(H88+J88,0))</f>
        <v/>
      </c>
      <c r="L88" s="11">
        <f>IF(A88="","",IFERROR(D88*VLOOKUP(A88,'Catalogue'!$A$2:$G$101,7,FALSE),0))</f>
        <v/>
      </c>
      <c r="M88" s="11">
        <f>IF(A88="","",IFERROR(H88-L88,0))</f>
        <v/>
      </c>
    </row>
    <row r="89">
      <c r="A89" s="8" t="n"/>
      <c r="B89" s="8" t="n"/>
      <c r="C89" s="4" t="n"/>
      <c r="D89" s="8" t="n"/>
      <c r="E89" s="8" t="n"/>
      <c r="F89" s="9">
        <f>IF(A89="","",IFERROR(VLOOKUP(A89,'Catalogue'!$A$2:$G$101,5,FALSE),0))</f>
        <v/>
      </c>
      <c r="G89" s="10" t="n"/>
      <c r="H89" s="12">
        <f>IF(A89="","",IFERROR(D89*F89*(1-G89),0))</f>
        <v/>
      </c>
      <c r="I89" s="10" t="n"/>
      <c r="J89" s="12">
        <f>IF(A89="","",IFERROR(H89*I89,0))</f>
        <v/>
      </c>
      <c r="K89" s="12">
        <f>IF(A89="","",IFERROR(H89+J89,0))</f>
        <v/>
      </c>
      <c r="L89" s="12">
        <f>IF(A89="","",IFERROR(D89*VLOOKUP(A89,'Catalogue'!$A$2:$G$101,7,FALSE),0))</f>
        <v/>
      </c>
      <c r="M89" s="12">
        <f>IF(A89="","",IFERROR(H89-L89,0))</f>
        <v/>
      </c>
    </row>
    <row r="90">
      <c r="A90" s="8" t="n"/>
      <c r="B90" s="8" t="n"/>
      <c r="C90" s="4" t="n"/>
      <c r="D90" s="8" t="n"/>
      <c r="E90" s="8" t="n"/>
      <c r="F90" s="9">
        <f>IF(A90="","",IFERROR(VLOOKUP(A90,'Catalogue'!$A$2:$G$101,5,FALSE),0))</f>
        <v/>
      </c>
      <c r="G90" s="10" t="n"/>
      <c r="H90" s="11">
        <f>IF(A90="","",IFERROR(D90*F90*(1-G90),0))</f>
        <v/>
      </c>
      <c r="I90" s="10" t="n"/>
      <c r="J90" s="11">
        <f>IF(A90="","",IFERROR(H90*I90,0))</f>
        <v/>
      </c>
      <c r="K90" s="11">
        <f>IF(A90="","",IFERROR(H90+J90,0))</f>
        <v/>
      </c>
      <c r="L90" s="11">
        <f>IF(A90="","",IFERROR(D90*VLOOKUP(A90,'Catalogue'!$A$2:$G$101,7,FALSE),0))</f>
        <v/>
      </c>
      <c r="M90" s="11">
        <f>IF(A90="","",IFERROR(H90-L90,0))</f>
        <v/>
      </c>
    </row>
    <row r="91">
      <c r="A91" s="8" t="n"/>
      <c r="B91" s="8" t="n"/>
      <c r="C91" s="4" t="n"/>
      <c r="D91" s="8" t="n"/>
      <c r="E91" s="8" t="n"/>
      <c r="F91" s="9">
        <f>IF(A91="","",IFERROR(VLOOKUP(A91,'Catalogue'!$A$2:$G$101,5,FALSE),0))</f>
        <v/>
      </c>
      <c r="G91" s="10" t="n"/>
      <c r="H91" s="12">
        <f>IF(A91="","",IFERROR(D91*F91*(1-G91),0))</f>
        <v/>
      </c>
      <c r="I91" s="10" t="n"/>
      <c r="J91" s="12">
        <f>IF(A91="","",IFERROR(H91*I91,0))</f>
        <v/>
      </c>
      <c r="K91" s="12">
        <f>IF(A91="","",IFERROR(H91+J91,0))</f>
        <v/>
      </c>
      <c r="L91" s="12">
        <f>IF(A91="","",IFERROR(D91*VLOOKUP(A91,'Catalogue'!$A$2:$G$101,7,FALSE),0))</f>
        <v/>
      </c>
      <c r="M91" s="12">
        <f>IF(A91="","",IFERROR(H91-L91,0))</f>
        <v/>
      </c>
    </row>
    <row r="92">
      <c r="A92" s="8" t="n"/>
      <c r="B92" s="8" t="n"/>
      <c r="C92" s="4" t="n"/>
      <c r="D92" s="8" t="n"/>
      <c r="E92" s="8" t="n"/>
      <c r="F92" s="9">
        <f>IF(A92="","",IFERROR(VLOOKUP(A92,'Catalogue'!$A$2:$G$101,5,FALSE),0))</f>
        <v/>
      </c>
      <c r="G92" s="10" t="n"/>
      <c r="H92" s="11">
        <f>IF(A92="","",IFERROR(D92*F92*(1-G92),0))</f>
        <v/>
      </c>
      <c r="I92" s="10" t="n"/>
      <c r="J92" s="11">
        <f>IF(A92="","",IFERROR(H92*I92,0))</f>
        <v/>
      </c>
      <c r="K92" s="11">
        <f>IF(A92="","",IFERROR(H92+J92,0))</f>
        <v/>
      </c>
      <c r="L92" s="11">
        <f>IF(A92="","",IFERROR(D92*VLOOKUP(A92,'Catalogue'!$A$2:$G$101,7,FALSE),0))</f>
        <v/>
      </c>
      <c r="M92" s="11">
        <f>IF(A92="","",IFERROR(H92-L92,0))</f>
        <v/>
      </c>
    </row>
    <row r="93">
      <c r="A93" s="8" t="n"/>
      <c r="B93" s="8" t="n"/>
      <c r="C93" s="4" t="n"/>
      <c r="D93" s="8" t="n"/>
      <c r="E93" s="8" t="n"/>
      <c r="F93" s="9">
        <f>IF(A93="","",IFERROR(VLOOKUP(A93,'Catalogue'!$A$2:$G$101,5,FALSE),0))</f>
        <v/>
      </c>
      <c r="G93" s="10" t="n"/>
      <c r="H93" s="12">
        <f>IF(A93="","",IFERROR(D93*F93*(1-G93),0))</f>
        <v/>
      </c>
      <c r="I93" s="10" t="n"/>
      <c r="J93" s="12">
        <f>IF(A93="","",IFERROR(H93*I93,0))</f>
        <v/>
      </c>
      <c r="K93" s="12">
        <f>IF(A93="","",IFERROR(H93+J93,0))</f>
        <v/>
      </c>
      <c r="L93" s="12">
        <f>IF(A93="","",IFERROR(D93*VLOOKUP(A93,'Catalogue'!$A$2:$G$101,7,FALSE),0))</f>
        <v/>
      </c>
      <c r="M93" s="12">
        <f>IF(A93="","",IFERROR(H93-L93,0))</f>
        <v/>
      </c>
    </row>
    <row r="94">
      <c r="A94" s="8" t="n"/>
      <c r="B94" s="8" t="n"/>
      <c r="C94" s="4" t="n"/>
      <c r="D94" s="8" t="n"/>
      <c r="E94" s="8" t="n"/>
      <c r="F94" s="9">
        <f>IF(A94="","",IFERROR(VLOOKUP(A94,'Catalogue'!$A$2:$G$101,5,FALSE),0))</f>
        <v/>
      </c>
      <c r="G94" s="10" t="n"/>
      <c r="H94" s="11">
        <f>IF(A94="","",IFERROR(D94*F94*(1-G94),0))</f>
        <v/>
      </c>
      <c r="I94" s="10" t="n"/>
      <c r="J94" s="11">
        <f>IF(A94="","",IFERROR(H94*I94,0))</f>
        <v/>
      </c>
      <c r="K94" s="11">
        <f>IF(A94="","",IFERROR(H94+J94,0))</f>
        <v/>
      </c>
      <c r="L94" s="11">
        <f>IF(A94="","",IFERROR(D94*VLOOKUP(A94,'Catalogue'!$A$2:$G$101,7,FALSE),0))</f>
        <v/>
      </c>
      <c r="M94" s="11">
        <f>IF(A94="","",IFERROR(H94-L94,0))</f>
        <v/>
      </c>
    </row>
    <row r="95">
      <c r="A95" s="8" t="n"/>
      <c r="B95" s="8" t="n"/>
      <c r="C95" s="4" t="n"/>
      <c r="D95" s="8" t="n"/>
      <c r="E95" s="8" t="n"/>
      <c r="F95" s="9">
        <f>IF(A95="","",IFERROR(VLOOKUP(A95,'Catalogue'!$A$2:$G$101,5,FALSE),0))</f>
        <v/>
      </c>
      <c r="G95" s="10" t="n"/>
      <c r="H95" s="12">
        <f>IF(A95="","",IFERROR(D95*F95*(1-G95),0))</f>
        <v/>
      </c>
      <c r="I95" s="10" t="n"/>
      <c r="J95" s="12">
        <f>IF(A95="","",IFERROR(H95*I95,0))</f>
        <v/>
      </c>
      <c r="K95" s="12">
        <f>IF(A95="","",IFERROR(H95+J95,0))</f>
        <v/>
      </c>
      <c r="L95" s="12">
        <f>IF(A95="","",IFERROR(D95*VLOOKUP(A95,'Catalogue'!$A$2:$G$101,7,FALSE),0))</f>
        <v/>
      </c>
      <c r="M95" s="12">
        <f>IF(A95="","",IFERROR(H95-L95,0))</f>
        <v/>
      </c>
    </row>
    <row r="96">
      <c r="A96" s="8" t="n"/>
      <c r="B96" s="8" t="n"/>
      <c r="C96" s="4" t="n"/>
      <c r="D96" s="8" t="n"/>
      <c r="E96" s="8" t="n"/>
      <c r="F96" s="9">
        <f>IF(A96="","",IFERROR(VLOOKUP(A96,'Catalogue'!$A$2:$G$101,5,FALSE),0))</f>
        <v/>
      </c>
      <c r="G96" s="10" t="n"/>
      <c r="H96" s="11">
        <f>IF(A96="","",IFERROR(D96*F96*(1-G96),0))</f>
        <v/>
      </c>
      <c r="I96" s="10" t="n"/>
      <c r="J96" s="11">
        <f>IF(A96="","",IFERROR(H96*I96,0))</f>
        <v/>
      </c>
      <c r="K96" s="11">
        <f>IF(A96="","",IFERROR(H96+J96,0))</f>
        <v/>
      </c>
      <c r="L96" s="11">
        <f>IF(A96="","",IFERROR(D96*VLOOKUP(A96,'Catalogue'!$A$2:$G$101,7,FALSE),0))</f>
        <v/>
      </c>
      <c r="M96" s="11">
        <f>IF(A96="","",IFERROR(H96-L96,0))</f>
        <v/>
      </c>
    </row>
    <row r="97">
      <c r="A97" s="8" t="n"/>
      <c r="B97" s="8" t="n"/>
      <c r="C97" s="4" t="n"/>
      <c r="D97" s="8" t="n"/>
      <c r="E97" s="8" t="n"/>
      <c r="F97" s="9">
        <f>IF(A97="","",IFERROR(VLOOKUP(A97,'Catalogue'!$A$2:$G$101,5,FALSE),0))</f>
        <v/>
      </c>
      <c r="G97" s="10" t="n"/>
      <c r="H97" s="12">
        <f>IF(A97="","",IFERROR(D97*F97*(1-G97),0))</f>
        <v/>
      </c>
      <c r="I97" s="10" t="n"/>
      <c r="J97" s="12">
        <f>IF(A97="","",IFERROR(H97*I97,0))</f>
        <v/>
      </c>
      <c r="K97" s="12">
        <f>IF(A97="","",IFERROR(H97+J97,0))</f>
        <v/>
      </c>
      <c r="L97" s="12">
        <f>IF(A97="","",IFERROR(D97*VLOOKUP(A97,'Catalogue'!$A$2:$G$101,7,FALSE),0))</f>
        <v/>
      </c>
      <c r="M97" s="12">
        <f>IF(A97="","",IFERROR(H97-L97,0))</f>
        <v/>
      </c>
    </row>
    <row r="98">
      <c r="A98" s="8" t="n"/>
      <c r="B98" s="8" t="n"/>
      <c r="C98" s="4" t="n"/>
      <c r="D98" s="8" t="n"/>
      <c r="E98" s="8" t="n"/>
      <c r="F98" s="9">
        <f>IF(A98="","",IFERROR(VLOOKUP(A98,'Catalogue'!$A$2:$G$101,5,FALSE),0))</f>
        <v/>
      </c>
      <c r="G98" s="10" t="n"/>
      <c r="H98" s="11">
        <f>IF(A98="","",IFERROR(D98*F98*(1-G98),0))</f>
        <v/>
      </c>
      <c r="I98" s="10" t="n"/>
      <c r="J98" s="11">
        <f>IF(A98="","",IFERROR(H98*I98,0))</f>
        <v/>
      </c>
      <c r="K98" s="11">
        <f>IF(A98="","",IFERROR(H98+J98,0))</f>
        <v/>
      </c>
      <c r="L98" s="11">
        <f>IF(A98="","",IFERROR(D98*VLOOKUP(A98,'Catalogue'!$A$2:$G$101,7,FALSE),0))</f>
        <v/>
      </c>
      <c r="M98" s="11">
        <f>IF(A98="","",IFERROR(H98-L98,0))</f>
        <v/>
      </c>
    </row>
    <row r="99">
      <c r="A99" s="8" t="n"/>
      <c r="B99" s="8" t="n"/>
      <c r="C99" s="4" t="n"/>
      <c r="D99" s="8" t="n"/>
      <c r="E99" s="8" t="n"/>
      <c r="F99" s="9">
        <f>IF(A99="","",IFERROR(VLOOKUP(A99,'Catalogue'!$A$2:$G$101,5,FALSE),0))</f>
        <v/>
      </c>
      <c r="G99" s="10" t="n"/>
      <c r="H99" s="12">
        <f>IF(A99="","",IFERROR(D99*F99*(1-G99),0))</f>
        <v/>
      </c>
      <c r="I99" s="10" t="n"/>
      <c r="J99" s="12">
        <f>IF(A99="","",IFERROR(H99*I99,0))</f>
        <v/>
      </c>
      <c r="K99" s="12">
        <f>IF(A99="","",IFERROR(H99+J99,0))</f>
        <v/>
      </c>
      <c r="L99" s="12">
        <f>IF(A99="","",IFERROR(D99*VLOOKUP(A99,'Catalogue'!$A$2:$G$101,7,FALSE),0))</f>
        <v/>
      </c>
      <c r="M99" s="12">
        <f>IF(A99="","",IFERROR(H99-L99,0))</f>
        <v/>
      </c>
    </row>
    <row r="100">
      <c r="A100" s="8" t="n"/>
      <c r="B100" s="8" t="n"/>
      <c r="C100" s="4" t="n"/>
      <c r="D100" s="8" t="n"/>
      <c r="E100" s="8" t="n"/>
      <c r="F100" s="9">
        <f>IF(A100="","",IFERROR(VLOOKUP(A100,'Catalogue'!$A$2:$G$101,5,FALSE),0))</f>
        <v/>
      </c>
      <c r="G100" s="10" t="n"/>
      <c r="H100" s="11">
        <f>IF(A100="","",IFERROR(D100*F100*(1-G100),0))</f>
        <v/>
      </c>
      <c r="I100" s="10" t="n"/>
      <c r="J100" s="11">
        <f>IF(A100="","",IFERROR(H100*I100,0))</f>
        <v/>
      </c>
      <c r="K100" s="11">
        <f>IF(A100="","",IFERROR(H100+J100,0))</f>
        <v/>
      </c>
      <c r="L100" s="11">
        <f>IF(A100="","",IFERROR(D100*VLOOKUP(A100,'Catalogue'!$A$2:$G$101,7,FALSE),0))</f>
        <v/>
      </c>
      <c r="M100" s="11">
        <f>IF(A100="","",IFERROR(H100-L100,0))</f>
        <v/>
      </c>
    </row>
    <row r="101">
      <c r="A101" s="8" t="n"/>
      <c r="B101" s="8" t="n"/>
      <c r="C101" s="4" t="n"/>
      <c r="D101" s="8" t="n"/>
      <c r="E101" s="8" t="n"/>
      <c r="F101" s="9">
        <f>IF(A101="","",IFERROR(VLOOKUP(A101,'Catalogue'!$A$2:$G$101,5,FALSE),0))</f>
        <v/>
      </c>
      <c r="G101" s="10" t="n"/>
      <c r="H101" s="12">
        <f>IF(A101="","",IFERROR(D101*F101*(1-G101),0))</f>
        <v/>
      </c>
      <c r="I101" s="10" t="n"/>
      <c r="J101" s="12">
        <f>IF(A101="","",IFERROR(H101*I101,0))</f>
        <v/>
      </c>
      <c r="K101" s="12">
        <f>IF(A101="","",IFERROR(H101+J101,0))</f>
        <v/>
      </c>
      <c r="L101" s="12">
        <f>IF(A101="","",IFERROR(D101*VLOOKUP(A101,'Catalogue'!$A$2:$G$101,7,FALSE),0))</f>
        <v/>
      </c>
      <c r="M101" s="12">
        <f>IF(A101="","",IFERROR(H101-L101,0))</f>
        <v/>
      </c>
    </row>
    <row r="102">
      <c r="A102" s="8" t="n"/>
      <c r="B102" s="8" t="n"/>
      <c r="C102" s="4" t="n"/>
      <c r="D102" s="8" t="n"/>
      <c r="E102" s="8" t="n"/>
      <c r="F102" s="9">
        <f>IF(A102="","",IFERROR(VLOOKUP(A102,'Catalogue'!$A$2:$G$101,5,FALSE),0))</f>
        <v/>
      </c>
      <c r="G102" s="10" t="n"/>
      <c r="H102" s="11">
        <f>IF(A102="","",IFERROR(D102*F102*(1-G102),0))</f>
        <v/>
      </c>
      <c r="I102" s="10" t="n"/>
      <c r="J102" s="11">
        <f>IF(A102="","",IFERROR(H102*I102,0))</f>
        <v/>
      </c>
      <c r="K102" s="11">
        <f>IF(A102="","",IFERROR(H102+J102,0))</f>
        <v/>
      </c>
      <c r="L102" s="11">
        <f>IF(A102="","",IFERROR(D102*VLOOKUP(A102,'Catalogue'!$A$2:$G$101,7,FALSE),0))</f>
        <v/>
      </c>
      <c r="M102" s="11">
        <f>IF(A102="","",IFERROR(H102-L102,0))</f>
        <v/>
      </c>
    </row>
    <row r="103">
      <c r="A103" s="8" t="n"/>
      <c r="B103" s="8" t="n"/>
      <c r="C103" s="4" t="n"/>
      <c r="D103" s="8" t="n"/>
      <c r="E103" s="8" t="n"/>
      <c r="F103" s="9">
        <f>IF(A103="","",IFERROR(VLOOKUP(A103,'Catalogue'!$A$2:$G$101,5,FALSE),0))</f>
        <v/>
      </c>
      <c r="G103" s="10" t="n"/>
      <c r="H103" s="12">
        <f>IF(A103="","",IFERROR(D103*F103*(1-G103),0))</f>
        <v/>
      </c>
      <c r="I103" s="10" t="n"/>
      <c r="J103" s="12">
        <f>IF(A103="","",IFERROR(H103*I103,0))</f>
        <v/>
      </c>
      <c r="K103" s="12">
        <f>IF(A103="","",IFERROR(H103+J103,0))</f>
        <v/>
      </c>
      <c r="L103" s="12">
        <f>IF(A103="","",IFERROR(D103*VLOOKUP(A103,'Catalogue'!$A$2:$G$101,7,FALSE),0))</f>
        <v/>
      </c>
      <c r="M103" s="12">
        <f>IF(A103="","",IFERROR(H103-L103,0))</f>
        <v/>
      </c>
    </row>
    <row r="104">
      <c r="A104" s="8" t="n"/>
      <c r="B104" s="8" t="n"/>
      <c r="C104" s="4" t="n"/>
      <c r="D104" s="8" t="n"/>
      <c r="E104" s="8" t="n"/>
      <c r="F104" s="9">
        <f>IF(A104="","",IFERROR(VLOOKUP(A104,'Catalogue'!$A$2:$G$101,5,FALSE),0))</f>
        <v/>
      </c>
      <c r="G104" s="10" t="n"/>
      <c r="H104" s="11">
        <f>IF(A104="","",IFERROR(D104*F104*(1-G104),0))</f>
        <v/>
      </c>
      <c r="I104" s="10" t="n"/>
      <c r="J104" s="11">
        <f>IF(A104="","",IFERROR(H104*I104,0))</f>
        <v/>
      </c>
      <c r="K104" s="11">
        <f>IF(A104="","",IFERROR(H104+J104,0))</f>
        <v/>
      </c>
      <c r="L104" s="11">
        <f>IF(A104="","",IFERROR(D104*VLOOKUP(A104,'Catalogue'!$A$2:$G$101,7,FALSE),0))</f>
        <v/>
      </c>
      <c r="M104" s="11">
        <f>IF(A104="","",IFERROR(H104-L104,0))</f>
        <v/>
      </c>
    </row>
    <row r="105">
      <c r="A105" s="8" t="n"/>
      <c r="B105" s="8" t="n"/>
      <c r="C105" s="4" t="n"/>
      <c r="D105" s="8" t="n"/>
      <c r="E105" s="8" t="n"/>
      <c r="F105" s="9">
        <f>IF(A105="","",IFERROR(VLOOKUP(A105,'Catalogue'!$A$2:$G$101,5,FALSE),0))</f>
        <v/>
      </c>
      <c r="G105" s="10" t="n"/>
      <c r="H105" s="12">
        <f>IF(A105="","",IFERROR(D105*F105*(1-G105),0))</f>
        <v/>
      </c>
      <c r="I105" s="10" t="n"/>
      <c r="J105" s="12">
        <f>IF(A105="","",IFERROR(H105*I105,0))</f>
        <v/>
      </c>
      <c r="K105" s="12">
        <f>IF(A105="","",IFERROR(H105+J105,0))</f>
        <v/>
      </c>
      <c r="L105" s="12">
        <f>IF(A105="","",IFERROR(D105*VLOOKUP(A105,'Catalogue'!$A$2:$G$101,7,FALSE),0))</f>
        <v/>
      </c>
      <c r="M105" s="12">
        <f>IF(A105="","",IFERROR(H105-L105,0))</f>
        <v/>
      </c>
    </row>
    <row r="106">
      <c r="A106" s="8" t="n"/>
      <c r="B106" s="8" t="n"/>
      <c r="C106" s="4" t="n"/>
      <c r="D106" s="8" t="n"/>
      <c r="E106" s="8" t="n"/>
      <c r="F106" s="9">
        <f>IF(A106="","",IFERROR(VLOOKUP(A106,'Catalogue'!$A$2:$G$101,5,FALSE),0))</f>
        <v/>
      </c>
      <c r="G106" s="10" t="n"/>
      <c r="H106" s="11">
        <f>IF(A106="","",IFERROR(D106*F106*(1-G106),0))</f>
        <v/>
      </c>
      <c r="I106" s="10" t="n"/>
      <c r="J106" s="11">
        <f>IF(A106="","",IFERROR(H106*I106,0))</f>
        <v/>
      </c>
      <c r="K106" s="11">
        <f>IF(A106="","",IFERROR(H106+J106,0))</f>
        <v/>
      </c>
      <c r="L106" s="11">
        <f>IF(A106="","",IFERROR(D106*VLOOKUP(A106,'Catalogue'!$A$2:$G$101,7,FALSE),0))</f>
        <v/>
      </c>
      <c r="M106" s="11">
        <f>IF(A106="","",IFERROR(H106-L106,0))</f>
        <v/>
      </c>
    </row>
    <row r="107">
      <c r="A107" s="8" t="n"/>
      <c r="B107" s="8" t="n"/>
      <c r="C107" s="4" t="n"/>
      <c r="D107" s="8" t="n"/>
      <c r="E107" s="8" t="n"/>
      <c r="F107" s="9">
        <f>IF(A107="","",IFERROR(VLOOKUP(A107,'Catalogue'!$A$2:$G$101,5,FALSE),0))</f>
        <v/>
      </c>
      <c r="G107" s="10" t="n"/>
      <c r="H107" s="12">
        <f>IF(A107="","",IFERROR(D107*F107*(1-G107),0))</f>
        <v/>
      </c>
      <c r="I107" s="10" t="n"/>
      <c r="J107" s="12">
        <f>IF(A107="","",IFERROR(H107*I107,0))</f>
        <v/>
      </c>
      <c r="K107" s="12">
        <f>IF(A107="","",IFERROR(H107+J107,0))</f>
        <v/>
      </c>
      <c r="L107" s="12">
        <f>IF(A107="","",IFERROR(D107*VLOOKUP(A107,'Catalogue'!$A$2:$G$101,7,FALSE),0))</f>
        <v/>
      </c>
      <c r="M107" s="12">
        <f>IF(A107="","",IFERROR(H107-L107,0))</f>
        <v/>
      </c>
    </row>
    <row r="108">
      <c r="A108" s="8" t="n"/>
      <c r="B108" s="8" t="n"/>
      <c r="C108" s="4" t="n"/>
      <c r="D108" s="8" t="n"/>
      <c r="E108" s="8" t="n"/>
      <c r="F108" s="9">
        <f>IF(A108="","",IFERROR(VLOOKUP(A108,'Catalogue'!$A$2:$G$101,5,FALSE),0))</f>
        <v/>
      </c>
      <c r="G108" s="10" t="n"/>
      <c r="H108" s="11">
        <f>IF(A108="","",IFERROR(D108*F108*(1-G108),0))</f>
        <v/>
      </c>
      <c r="I108" s="10" t="n"/>
      <c r="J108" s="11">
        <f>IF(A108="","",IFERROR(H108*I108,0))</f>
        <v/>
      </c>
      <c r="K108" s="11">
        <f>IF(A108="","",IFERROR(H108+J108,0))</f>
        <v/>
      </c>
      <c r="L108" s="11">
        <f>IF(A108="","",IFERROR(D108*VLOOKUP(A108,'Catalogue'!$A$2:$G$101,7,FALSE),0))</f>
        <v/>
      </c>
      <c r="M108" s="11">
        <f>IF(A108="","",IFERROR(H108-L108,0))</f>
        <v/>
      </c>
    </row>
    <row r="109">
      <c r="A109" s="8" t="n"/>
      <c r="B109" s="8" t="n"/>
      <c r="C109" s="4" t="n"/>
      <c r="D109" s="8" t="n"/>
      <c r="E109" s="8" t="n"/>
      <c r="F109" s="9">
        <f>IF(A109="","",IFERROR(VLOOKUP(A109,'Catalogue'!$A$2:$G$101,5,FALSE),0))</f>
        <v/>
      </c>
      <c r="G109" s="10" t="n"/>
      <c r="H109" s="12">
        <f>IF(A109="","",IFERROR(D109*F109*(1-G109),0))</f>
        <v/>
      </c>
      <c r="I109" s="10" t="n"/>
      <c r="J109" s="12">
        <f>IF(A109="","",IFERROR(H109*I109,0))</f>
        <v/>
      </c>
      <c r="K109" s="12">
        <f>IF(A109="","",IFERROR(H109+J109,0))</f>
        <v/>
      </c>
      <c r="L109" s="12">
        <f>IF(A109="","",IFERROR(D109*VLOOKUP(A109,'Catalogue'!$A$2:$G$101,7,FALSE),0))</f>
        <v/>
      </c>
      <c r="M109" s="12">
        <f>IF(A109="","",IFERROR(H109-L109,0))</f>
        <v/>
      </c>
    </row>
    <row r="110">
      <c r="A110" s="8" t="n"/>
      <c r="B110" s="8" t="n"/>
      <c r="C110" s="4" t="n"/>
      <c r="D110" s="8" t="n"/>
      <c r="E110" s="8" t="n"/>
      <c r="F110" s="9">
        <f>IF(A110="","",IFERROR(VLOOKUP(A110,'Catalogue'!$A$2:$G$101,5,FALSE),0))</f>
        <v/>
      </c>
      <c r="G110" s="10" t="n"/>
      <c r="H110" s="11">
        <f>IF(A110="","",IFERROR(D110*F110*(1-G110),0))</f>
        <v/>
      </c>
      <c r="I110" s="10" t="n"/>
      <c r="J110" s="11">
        <f>IF(A110="","",IFERROR(H110*I110,0))</f>
        <v/>
      </c>
      <c r="K110" s="11">
        <f>IF(A110="","",IFERROR(H110+J110,0))</f>
        <v/>
      </c>
      <c r="L110" s="11">
        <f>IF(A110="","",IFERROR(D110*VLOOKUP(A110,'Catalogue'!$A$2:$G$101,7,FALSE),0))</f>
        <v/>
      </c>
      <c r="M110" s="11">
        <f>IF(A110="","",IFERROR(H110-L110,0))</f>
        <v/>
      </c>
    </row>
    <row r="111">
      <c r="A111" s="8" t="n"/>
      <c r="B111" s="8" t="n"/>
      <c r="C111" s="4" t="n"/>
      <c r="D111" s="8" t="n"/>
      <c r="E111" s="8" t="n"/>
      <c r="F111" s="9">
        <f>IF(A111="","",IFERROR(VLOOKUP(A111,'Catalogue'!$A$2:$G$101,5,FALSE),0))</f>
        <v/>
      </c>
      <c r="G111" s="10" t="n"/>
      <c r="H111" s="12">
        <f>IF(A111="","",IFERROR(D111*F111*(1-G111),0))</f>
        <v/>
      </c>
      <c r="I111" s="10" t="n"/>
      <c r="J111" s="12">
        <f>IF(A111="","",IFERROR(H111*I111,0))</f>
        <v/>
      </c>
      <c r="K111" s="12">
        <f>IF(A111="","",IFERROR(H111+J111,0))</f>
        <v/>
      </c>
      <c r="L111" s="12">
        <f>IF(A111="","",IFERROR(D111*VLOOKUP(A111,'Catalogue'!$A$2:$G$101,7,FALSE),0))</f>
        <v/>
      </c>
      <c r="M111" s="12">
        <f>IF(A111="","",IFERROR(H111-L111,0))</f>
        <v/>
      </c>
    </row>
    <row r="114">
      <c r="J114" s="13" t="inlineStr">
        <is>
          <t>Total HT</t>
        </is>
      </c>
      <c r="K114" s="14">
        <f>SUM(H12:H111)</f>
        <v/>
      </c>
    </row>
    <row r="115">
      <c r="J115" s="13" t="inlineStr">
        <is>
          <t>Total TVA</t>
        </is>
      </c>
      <c r="K115" s="14">
        <f>SUM(J12:J111)</f>
        <v/>
      </c>
    </row>
    <row r="116">
      <c r="J116" s="13" t="inlineStr">
        <is>
          <t>Total TTC</t>
        </is>
      </c>
      <c r="K116" s="14">
        <f>SUM(K12:K111)</f>
        <v/>
      </c>
    </row>
    <row r="117">
      <c r="J117" s="13" t="inlineStr">
        <is>
          <t>Acompte demandé 30 %</t>
        </is>
      </c>
      <c r="K117" s="14">
        <f>IFERROR(K116*30%,0)</f>
        <v/>
      </c>
    </row>
    <row r="118">
      <c r="J118" s="13" t="inlineStr">
        <is>
          <t>Solde à régler</t>
        </is>
      </c>
      <c r="K118" s="14">
        <f>IFERROR(K116-K117,0)</f>
        <v/>
      </c>
    </row>
    <row r="119">
      <c r="J119" s="13" t="inlineStr">
        <is>
          <t>Coût moyen par convive</t>
        </is>
      </c>
      <c r="K119" s="14">
        <f>IFERROR(K116/$H$9,0)</f>
        <v/>
      </c>
    </row>
    <row r="120">
      <c r="J120" s="13" t="inlineStr">
        <is>
          <t>Contrôle du devis</t>
        </is>
      </c>
      <c r="K120" s="15">
        <f>IF(COUNTA(A12:A111)=0,"",IF(COUNTIFS(A12:A111,"&lt;&gt;",C12:C111,"")&gt;0,"Ligne incomplète","Devis prêt à envoyer"))</f>
        <v/>
      </c>
    </row>
    <row r="123">
      <c r="A123" s="16" t="inlineStr">
        <is>
          <t>MENTIONS ET CONDITIONS</t>
        </is>
      </c>
      <c r="B123" s="17" t="n"/>
      <c r="C123" s="17" t="n"/>
      <c r="D123" s="17" t="n"/>
      <c r="E123" s="17" t="n"/>
      <c r="F123" s="17" t="n"/>
      <c r="G123" s="17" t="n"/>
      <c r="H123" s="17" t="n"/>
      <c r="I123" s="17" t="n"/>
      <c r="J123" s="17" t="n"/>
      <c r="K123" s="17" t="n"/>
    </row>
    <row r="124" ht="22" customHeight="1">
      <c r="A124" s="18" t="inlineStr">
        <is>
          <t>TVA principalement appliquée : 20 % ; taux à vérifier selon la nature de chaque prestation.</t>
        </is>
      </c>
    </row>
    <row r="125" ht="22" customHeight="1">
      <c r="A125" s="18" t="inlineStr">
        <is>
          <t>Conditions de règlement : paiement à 30 jours après émission de facture, sauf accord particulier.</t>
        </is>
      </c>
    </row>
    <row r="126" ht="22" customHeight="1">
      <c r="A126" s="18" t="inlineStr">
        <is>
          <t>Acompte demandé : 30 % du montant TTC à la validation du devis.</t>
        </is>
      </c>
    </row>
    <row r="127" ht="22" customHeight="1">
      <c r="A127" s="18" t="inlineStr">
        <is>
          <t>Validité du devis : jusqu'au 07/10/2026 inclus.</t>
        </is>
      </c>
    </row>
    <row r="128" ht="22" customHeight="1">
      <c r="A128" s="18" t="inlineStr">
        <is>
          <t>Les frais éventuels supplémentaires feront l'objet d'un accord préalable avec le client.</t>
        </is>
      </c>
    </row>
    <row r="129" ht="22" customHeight="1">
      <c r="A129" s="18" t="inlineStr">
        <is>
          <t>Assurance responsabilité civile professionnelle souscrite. Coordonnées bancaires communiquées sur demande.</t>
        </is>
      </c>
    </row>
  </sheetData>
  <autoFilter ref="A11:K111"/>
  <mergeCells count="1">
    <mergeCell ref="A1:K1"/>
  </mergeCells>
  <dataValidations count="6">
    <dataValidation sqref="B12:B111" showErrorMessage="1" showInputMessage="1" allowBlank="1" type="list">
      <formula1>"Cocktail,Boissons,Service,Location,Logistique"</formula1>
    </dataValidation>
    <dataValidation sqref="E12:E111" showErrorMessage="1" showInputMessage="1" allowBlank="1" type="list">
      <formula1>"pièces,bouteilles,heures,unités,forfaits,forfait"</formula1>
    </dataValidation>
    <dataValidation sqref="D12:D111" showErrorMessage="1" showInputMessage="1" allowBlank="1" type="decimal" operator="greaterThan">
      <formula1>0</formula1>
    </dataValidation>
    <dataValidation sqref="F12:F111" showErrorMessage="1" showInputMessage="1" allowBlank="1" type="decimal" operator="greaterThanOrEqual">
      <formula1>0</formula1>
    </dataValidation>
    <dataValidation sqref="G12:G111" showErrorMessage="1" showInputMessage="1" allowBlank="1" type="decimal" operator="between">
      <formula1>0</formula1>
      <formula2>1</formula2>
    </dataValidation>
    <dataValidation sqref="I12:I111" showErrorMessage="1" showInputMessage="1" allowBlank="1" type="decimal" operator="between">
      <formula1>0</formula1>
      <formula2>1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5D3BC4"/>
    <outlinePr summaryBelow="1" summaryRight="1"/>
    <pageSetUpPr/>
  </sheetPr>
  <dimension ref="A1:J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32" customWidth="1" min="3" max="3"/>
    <col width="14" customWidth="1" min="4" max="4"/>
    <col width="16" customWidth="1" min="5" max="5"/>
    <col width="12" customWidth="1" min="6" max="6"/>
    <col width="17" customWidth="1" min="7" max="7"/>
    <col width="14" customWidth="1" min="8" max="8"/>
    <col width="11" customWidth="1" min="9" max="9"/>
    <col width="16" customWidth="1" min="10" max="10"/>
  </cols>
  <sheetData>
    <row r="1">
      <c r="A1" s="7" t="inlineStr">
        <is>
          <t>Référence</t>
        </is>
      </c>
      <c r="B1" s="7" t="inlineStr">
        <is>
          <t>Catégorie</t>
        </is>
      </c>
      <c r="C1" s="7" t="inlineStr">
        <is>
          <t>Désignation</t>
        </is>
      </c>
      <c r="D1" s="7" t="inlineStr">
        <is>
          <t>Unité</t>
        </is>
      </c>
      <c r="E1" s="7" t="inlineStr">
        <is>
          <t>Prix unitaire HT</t>
        </is>
      </c>
      <c r="F1" s="7" t="inlineStr">
        <is>
          <t>Taux de TVA</t>
        </is>
      </c>
      <c r="G1" s="7" t="inlineStr">
        <is>
          <t>Coût estimé HT</t>
        </is>
      </c>
      <c r="H1" s="7" t="inlineStr">
        <is>
          <t>Marge brute %</t>
        </is>
      </c>
      <c r="I1" s="7" t="inlineStr">
        <is>
          <t>Actif</t>
        </is>
      </c>
      <c r="J1" s="7" t="inlineStr">
        <is>
          <t>Statut</t>
        </is>
      </c>
    </row>
    <row r="2">
      <c r="A2" s="8" t="inlineStr">
        <is>
          <t>COCK-01</t>
        </is>
      </c>
      <c r="B2" s="8" t="inlineStr">
        <is>
          <t>Cocktail</t>
        </is>
      </c>
      <c r="C2" s="4" t="inlineStr">
        <is>
          <t>Pièces salées assorties</t>
        </is>
      </c>
      <c r="D2" s="8" t="inlineStr">
        <is>
          <t>pièces</t>
        </is>
      </c>
      <c r="E2" s="9" t="n">
        <v>2.4</v>
      </c>
      <c r="F2" s="10" t="n">
        <v>0.2</v>
      </c>
      <c r="G2" s="9" t="n">
        <v>1.1</v>
      </c>
      <c r="H2" s="19">
        <f>IF(A2="","",IFERROR((E2-G2)/E2,0))</f>
        <v/>
      </c>
      <c r="I2" s="8" t="inlineStr">
        <is>
          <t>Oui</t>
        </is>
      </c>
      <c r="J2" s="20">
        <f>IF(A2="","",IF(I2="Oui","Disponible","À vérifier"))</f>
        <v/>
      </c>
    </row>
    <row r="3">
      <c r="A3" s="8" t="inlineStr">
        <is>
          <t>COCK-02</t>
        </is>
      </c>
      <c r="B3" s="8" t="inlineStr">
        <is>
          <t>Cocktail</t>
        </is>
      </c>
      <c r="C3" s="4" t="inlineStr">
        <is>
          <t>Pièces sucrées assorties</t>
        </is>
      </c>
      <c r="D3" s="8" t="inlineStr">
        <is>
          <t>pièces</t>
        </is>
      </c>
      <c r="E3" s="9" t="n">
        <v>2</v>
      </c>
      <c r="F3" s="10" t="n">
        <v>0.2</v>
      </c>
      <c r="G3" s="9" t="n">
        <v>0.8</v>
      </c>
      <c r="H3" s="21">
        <f>IF(A3="","",IFERROR((E3-G3)/E3,0))</f>
        <v/>
      </c>
      <c r="I3" s="8" t="inlineStr">
        <is>
          <t>Oui</t>
        </is>
      </c>
      <c r="J3" s="22">
        <f>IF(A3="","",IF(I3="Oui","Disponible","À vérifier"))</f>
        <v/>
      </c>
    </row>
    <row r="4">
      <c r="A4" s="8" t="inlineStr">
        <is>
          <t>BOIS-01</t>
        </is>
      </c>
      <c r="B4" s="8" t="inlineStr">
        <is>
          <t>Boissons</t>
        </is>
      </c>
      <c r="C4" s="4" t="inlineStr">
        <is>
          <t>Jus de fruits artisanaux</t>
        </is>
      </c>
      <c r="D4" s="8" t="inlineStr">
        <is>
          <t>bouteilles</t>
        </is>
      </c>
      <c r="E4" s="9" t="n">
        <v>3.5</v>
      </c>
      <c r="F4" s="10" t="n">
        <v>0.2</v>
      </c>
      <c r="G4" s="9" t="n">
        <v>1.4</v>
      </c>
      <c r="H4" s="19">
        <f>IF(A4="","",IFERROR((E4-G4)/E4,0))</f>
        <v/>
      </c>
      <c r="I4" s="8" t="inlineStr">
        <is>
          <t>Oui</t>
        </is>
      </c>
      <c r="J4" s="20">
        <f>IF(A4="","",IF(I4="Oui","Disponible","À vérifier"))</f>
        <v/>
      </c>
    </row>
    <row r="5">
      <c r="A5" s="8" t="inlineStr">
        <is>
          <t>BOIS-02</t>
        </is>
      </c>
      <c r="B5" s="8" t="inlineStr">
        <is>
          <t>Boissons</t>
        </is>
      </c>
      <c r="C5" s="4" t="inlineStr">
        <is>
          <t>Eaux minérales</t>
        </is>
      </c>
      <c r="D5" s="8" t="inlineStr">
        <is>
          <t>bouteilles</t>
        </is>
      </c>
      <c r="E5" s="9" t="n">
        <v>0.85</v>
      </c>
      <c r="F5" s="10" t="n">
        <v>0.2</v>
      </c>
      <c r="G5" s="9" t="n">
        <v>0.2</v>
      </c>
      <c r="H5" s="21">
        <f>IF(A5="","",IFERROR((E5-G5)/E5,0))</f>
        <v/>
      </c>
      <c r="I5" s="8" t="inlineStr">
        <is>
          <t>Oui</t>
        </is>
      </c>
      <c r="J5" s="22">
        <f>IF(A5="","",IF(I5="Oui","Disponible","À vérifier"))</f>
        <v/>
      </c>
    </row>
    <row r="6">
      <c r="A6" s="8" t="inlineStr">
        <is>
          <t>SERV-01</t>
        </is>
      </c>
      <c r="B6" s="8" t="inlineStr">
        <is>
          <t>Service</t>
        </is>
      </c>
      <c r="C6" s="4" t="inlineStr">
        <is>
          <t>Maître d'hôtel</t>
        </is>
      </c>
      <c r="D6" s="8" t="inlineStr">
        <is>
          <t>heures</t>
        </is>
      </c>
      <c r="E6" s="9" t="n">
        <v>48</v>
      </c>
      <c r="F6" s="10" t="n">
        <v>0.2</v>
      </c>
      <c r="G6" s="9" t="n">
        <v>25</v>
      </c>
      <c r="H6" s="19">
        <f>IF(A6="","",IFERROR((E6-G6)/E6,0))</f>
        <v/>
      </c>
      <c r="I6" s="8" t="inlineStr">
        <is>
          <t>Oui</t>
        </is>
      </c>
      <c r="J6" s="20">
        <f>IF(A6="","",IF(I6="Oui","Disponible","À vérifier"))</f>
        <v/>
      </c>
    </row>
    <row r="7">
      <c r="A7" s="8" t="inlineStr">
        <is>
          <t>SERV-02</t>
        </is>
      </c>
      <c r="B7" s="8" t="inlineStr">
        <is>
          <t>Service</t>
        </is>
      </c>
      <c r="C7" s="4" t="inlineStr">
        <is>
          <t>Serveur événementiel</t>
        </is>
      </c>
      <c r="D7" s="8" t="inlineStr">
        <is>
          <t>heures</t>
        </is>
      </c>
      <c r="E7" s="9" t="n">
        <v>31</v>
      </c>
      <c r="F7" s="10" t="n">
        <v>0.2</v>
      </c>
      <c r="G7" s="9" t="n">
        <v>16</v>
      </c>
      <c r="H7" s="21">
        <f>IF(A7="","",IFERROR((E7-G7)/E7,0))</f>
        <v/>
      </c>
      <c r="I7" s="8" t="inlineStr">
        <is>
          <t>Oui</t>
        </is>
      </c>
      <c r="J7" s="22">
        <f>IF(A7="","",IF(I7="Oui","Disponible","À vérifier"))</f>
        <v/>
      </c>
    </row>
    <row r="8">
      <c r="A8" s="8" t="inlineStr">
        <is>
          <t>LOC-01</t>
        </is>
      </c>
      <c r="B8" s="8" t="inlineStr">
        <is>
          <t>Location</t>
        </is>
      </c>
      <c r="C8" s="4" t="inlineStr">
        <is>
          <t>Mange-debout</t>
        </is>
      </c>
      <c r="D8" s="8" t="inlineStr">
        <is>
          <t>unités</t>
        </is>
      </c>
      <c r="E8" s="9" t="n">
        <v>18</v>
      </c>
      <c r="F8" s="10" t="n">
        <v>0.2</v>
      </c>
      <c r="G8" s="9" t="n">
        <v>8</v>
      </c>
      <c r="H8" s="19">
        <f>IF(A8="","",IFERROR((E8-G8)/E8,0))</f>
        <v/>
      </c>
      <c r="I8" s="8" t="inlineStr">
        <is>
          <t>Oui</t>
        </is>
      </c>
      <c r="J8" s="20">
        <f>IF(A8="","",IF(I8="Oui","Disponible","À vérifier"))</f>
        <v/>
      </c>
    </row>
    <row r="9">
      <c r="A9" s="8" t="inlineStr">
        <is>
          <t>LOC-02</t>
        </is>
      </c>
      <c r="B9" s="8" t="inlineStr">
        <is>
          <t>Location</t>
        </is>
      </c>
      <c r="C9" s="4" t="inlineStr">
        <is>
          <t>Verrerie et vaisselle</t>
        </is>
      </c>
      <c r="D9" s="8" t="inlineStr">
        <is>
          <t>forfaits</t>
        </is>
      </c>
      <c r="E9" s="9" t="n">
        <v>4.5</v>
      </c>
      <c r="F9" s="10" t="n">
        <v>0.2</v>
      </c>
      <c r="G9" s="9" t="n">
        <v>2</v>
      </c>
      <c r="H9" s="21">
        <f>IF(A9="","",IFERROR((E9-G9)/E9,0))</f>
        <v/>
      </c>
      <c r="I9" s="8" t="inlineStr">
        <is>
          <t>Oui</t>
        </is>
      </c>
      <c r="J9" s="22">
        <f>IF(A9="","",IF(I9="Oui","Disponible","À vérifier"))</f>
        <v/>
      </c>
    </row>
    <row r="10">
      <c r="A10" s="8" t="inlineStr">
        <is>
          <t>LIV-01</t>
        </is>
      </c>
      <c r="B10" s="8" t="inlineStr">
        <is>
          <t>Logistique</t>
        </is>
      </c>
      <c r="C10" s="4" t="inlineStr">
        <is>
          <t>Livraison et installation</t>
        </is>
      </c>
      <c r="D10" s="8" t="inlineStr">
        <is>
          <t>forfait</t>
        </is>
      </c>
      <c r="E10" s="9" t="n">
        <v>135</v>
      </c>
      <c r="F10" s="10" t="n">
        <v>0.2</v>
      </c>
      <c r="G10" s="9" t="n">
        <v>70</v>
      </c>
      <c r="H10" s="19">
        <f>IF(A10="","",IFERROR((E10-G10)/E10,0))</f>
        <v/>
      </c>
      <c r="I10" s="8" t="inlineStr">
        <is>
          <t>Oui</t>
        </is>
      </c>
      <c r="J10" s="20">
        <f>IF(A10="","",IF(I10="Oui","Disponible","À vérifier"))</f>
        <v/>
      </c>
    </row>
    <row r="11">
      <c r="A11" s="8" t="n"/>
      <c r="B11" s="8" t="n"/>
      <c r="C11" s="4" t="n"/>
      <c r="D11" s="8" t="n"/>
      <c r="E11" s="9" t="n"/>
      <c r="F11" s="10" t="n"/>
      <c r="G11" s="9" t="n"/>
      <c r="H11" s="21">
        <f>IF(A11="","",IFERROR((E11-G11)/E11,0))</f>
        <v/>
      </c>
      <c r="I11" s="8" t="n"/>
      <c r="J11" s="22">
        <f>IF(A11="","",IF(I11="Oui","Disponible","À vérifier"))</f>
        <v/>
      </c>
    </row>
    <row r="12">
      <c r="A12" s="8" t="n"/>
      <c r="B12" s="8" t="n"/>
      <c r="C12" s="4" t="n"/>
      <c r="D12" s="8" t="n"/>
      <c r="E12" s="9" t="n"/>
      <c r="F12" s="10" t="n"/>
      <c r="G12" s="9" t="n"/>
      <c r="H12" s="19">
        <f>IF(A12="","",IFERROR((E12-G12)/E12,0))</f>
        <v/>
      </c>
      <c r="I12" s="8" t="n"/>
      <c r="J12" s="20">
        <f>IF(A12="","",IF(I12="Oui","Disponible","À vérifier"))</f>
        <v/>
      </c>
    </row>
    <row r="13">
      <c r="A13" s="8" t="n"/>
      <c r="B13" s="8" t="n"/>
      <c r="C13" s="4" t="n"/>
      <c r="D13" s="8" t="n"/>
      <c r="E13" s="9" t="n"/>
      <c r="F13" s="10" t="n"/>
      <c r="G13" s="9" t="n"/>
      <c r="H13" s="21">
        <f>IF(A13="","",IFERROR((E13-G13)/E13,0))</f>
        <v/>
      </c>
      <c r="I13" s="8" t="n"/>
      <c r="J13" s="22">
        <f>IF(A13="","",IF(I13="Oui","Disponible","À vérifier"))</f>
        <v/>
      </c>
    </row>
    <row r="14">
      <c r="A14" s="8" t="n"/>
      <c r="B14" s="8" t="n"/>
      <c r="C14" s="4" t="n"/>
      <c r="D14" s="8" t="n"/>
      <c r="E14" s="9" t="n"/>
      <c r="F14" s="10" t="n"/>
      <c r="G14" s="9" t="n"/>
      <c r="H14" s="19">
        <f>IF(A14="","",IFERROR((E14-G14)/E14,0))</f>
        <v/>
      </c>
      <c r="I14" s="8" t="n"/>
      <c r="J14" s="20">
        <f>IF(A14="","",IF(I14="Oui","Disponible","À vérifier"))</f>
        <v/>
      </c>
    </row>
    <row r="15">
      <c r="A15" s="8" t="n"/>
      <c r="B15" s="8" t="n"/>
      <c r="C15" s="4" t="n"/>
      <c r="D15" s="8" t="n"/>
      <c r="E15" s="9" t="n"/>
      <c r="F15" s="10" t="n"/>
      <c r="G15" s="9" t="n"/>
      <c r="H15" s="21">
        <f>IF(A15="","",IFERROR((E15-G15)/E15,0))</f>
        <v/>
      </c>
      <c r="I15" s="8" t="n"/>
      <c r="J15" s="22">
        <f>IF(A15="","",IF(I15="Oui","Disponible","À vérifier"))</f>
        <v/>
      </c>
    </row>
    <row r="16">
      <c r="A16" s="8" t="n"/>
      <c r="B16" s="8" t="n"/>
      <c r="C16" s="4" t="n"/>
      <c r="D16" s="8" t="n"/>
      <c r="E16" s="9" t="n"/>
      <c r="F16" s="10" t="n"/>
      <c r="G16" s="9" t="n"/>
      <c r="H16" s="19">
        <f>IF(A16="","",IFERROR((E16-G16)/E16,0))</f>
        <v/>
      </c>
      <c r="I16" s="8" t="n"/>
      <c r="J16" s="20">
        <f>IF(A16="","",IF(I16="Oui","Disponible","À vérifier"))</f>
        <v/>
      </c>
    </row>
    <row r="17">
      <c r="A17" s="8" t="n"/>
      <c r="B17" s="8" t="n"/>
      <c r="C17" s="4" t="n"/>
      <c r="D17" s="8" t="n"/>
      <c r="E17" s="9" t="n"/>
      <c r="F17" s="10" t="n"/>
      <c r="G17" s="9" t="n"/>
      <c r="H17" s="21">
        <f>IF(A17="","",IFERROR((E17-G17)/E17,0))</f>
        <v/>
      </c>
      <c r="I17" s="8" t="n"/>
      <c r="J17" s="22">
        <f>IF(A17="","",IF(I17="Oui","Disponible","À vérifier"))</f>
        <v/>
      </c>
    </row>
    <row r="18">
      <c r="A18" s="8" t="n"/>
      <c r="B18" s="8" t="n"/>
      <c r="C18" s="4" t="n"/>
      <c r="D18" s="8" t="n"/>
      <c r="E18" s="9" t="n"/>
      <c r="F18" s="10" t="n"/>
      <c r="G18" s="9" t="n"/>
      <c r="H18" s="19">
        <f>IF(A18="","",IFERROR((E18-G18)/E18,0))</f>
        <v/>
      </c>
      <c r="I18" s="8" t="n"/>
      <c r="J18" s="20">
        <f>IF(A18="","",IF(I18="Oui","Disponible","À vérifier"))</f>
        <v/>
      </c>
    </row>
    <row r="19">
      <c r="A19" s="8" t="n"/>
      <c r="B19" s="8" t="n"/>
      <c r="C19" s="4" t="n"/>
      <c r="D19" s="8" t="n"/>
      <c r="E19" s="9" t="n"/>
      <c r="F19" s="10" t="n"/>
      <c r="G19" s="9" t="n"/>
      <c r="H19" s="21">
        <f>IF(A19="","",IFERROR((E19-G19)/E19,0))</f>
        <v/>
      </c>
      <c r="I19" s="8" t="n"/>
      <c r="J19" s="22">
        <f>IF(A19="","",IF(I19="Oui","Disponible","À vérifier"))</f>
        <v/>
      </c>
    </row>
    <row r="20">
      <c r="A20" s="8" t="n"/>
      <c r="B20" s="8" t="n"/>
      <c r="C20" s="4" t="n"/>
      <c r="D20" s="8" t="n"/>
      <c r="E20" s="9" t="n"/>
      <c r="F20" s="10" t="n"/>
      <c r="G20" s="9" t="n"/>
      <c r="H20" s="19">
        <f>IF(A20="","",IFERROR((E20-G20)/E20,0))</f>
        <v/>
      </c>
      <c r="I20" s="8" t="n"/>
      <c r="J20" s="20">
        <f>IF(A20="","",IF(I20="Oui","Disponible","À vérifier"))</f>
        <v/>
      </c>
    </row>
    <row r="21">
      <c r="A21" s="8" t="n"/>
      <c r="B21" s="8" t="n"/>
      <c r="C21" s="4" t="n"/>
      <c r="D21" s="8" t="n"/>
      <c r="E21" s="9" t="n"/>
      <c r="F21" s="10" t="n"/>
      <c r="G21" s="9" t="n"/>
      <c r="H21" s="21">
        <f>IF(A21="","",IFERROR((E21-G21)/E21,0))</f>
        <v/>
      </c>
      <c r="I21" s="8" t="n"/>
      <c r="J21" s="22">
        <f>IF(A21="","",IF(I21="Oui","Disponible","À vérifier"))</f>
        <v/>
      </c>
    </row>
    <row r="22">
      <c r="A22" s="8" t="n"/>
      <c r="B22" s="8" t="n"/>
      <c r="C22" s="4" t="n"/>
      <c r="D22" s="8" t="n"/>
      <c r="E22" s="9" t="n"/>
      <c r="F22" s="10" t="n"/>
      <c r="G22" s="9" t="n"/>
      <c r="H22" s="19">
        <f>IF(A22="","",IFERROR((E22-G22)/E22,0))</f>
        <v/>
      </c>
      <c r="I22" s="8" t="n"/>
      <c r="J22" s="20">
        <f>IF(A22="","",IF(I22="Oui","Disponible","À vérifier"))</f>
        <v/>
      </c>
    </row>
    <row r="23">
      <c r="A23" s="8" t="n"/>
      <c r="B23" s="8" t="n"/>
      <c r="C23" s="4" t="n"/>
      <c r="D23" s="8" t="n"/>
      <c r="E23" s="9" t="n"/>
      <c r="F23" s="10" t="n"/>
      <c r="G23" s="9" t="n"/>
      <c r="H23" s="21">
        <f>IF(A23="","",IFERROR((E23-G23)/E23,0))</f>
        <v/>
      </c>
      <c r="I23" s="8" t="n"/>
      <c r="J23" s="22">
        <f>IF(A23="","",IF(I23="Oui","Disponible","À vérifier"))</f>
        <v/>
      </c>
    </row>
    <row r="24">
      <c r="A24" s="8" t="n"/>
      <c r="B24" s="8" t="n"/>
      <c r="C24" s="4" t="n"/>
      <c r="D24" s="8" t="n"/>
      <c r="E24" s="9" t="n"/>
      <c r="F24" s="10" t="n"/>
      <c r="G24" s="9" t="n"/>
      <c r="H24" s="19">
        <f>IF(A24="","",IFERROR((E24-G24)/E24,0))</f>
        <v/>
      </c>
      <c r="I24" s="8" t="n"/>
      <c r="J24" s="20">
        <f>IF(A24="","",IF(I24="Oui","Disponible","À vérifier"))</f>
        <v/>
      </c>
    </row>
    <row r="25">
      <c r="A25" s="8" t="n"/>
      <c r="B25" s="8" t="n"/>
      <c r="C25" s="4" t="n"/>
      <c r="D25" s="8" t="n"/>
      <c r="E25" s="9" t="n"/>
      <c r="F25" s="10" t="n"/>
      <c r="G25" s="9" t="n"/>
      <c r="H25" s="21">
        <f>IF(A25="","",IFERROR((E25-G25)/E25,0))</f>
        <v/>
      </c>
      <c r="I25" s="8" t="n"/>
      <c r="J25" s="22">
        <f>IF(A25="","",IF(I25="Oui","Disponible","À vérifier"))</f>
        <v/>
      </c>
    </row>
    <row r="26">
      <c r="A26" s="8" t="n"/>
      <c r="B26" s="8" t="n"/>
      <c r="C26" s="4" t="n"/>
      <c r="D26" s="8" t="n"/>
      <c r="E26" s="9" t="n"/>
      <c r="F26" s="10" t="n"/>
      <c r="G26" s="9" t="n"/>
      <c r="H26" s="19">
        <f>IF(A26="","",IFERROR((E26-G26)/E26,0))</f>
        <v/>
      </c>
      <c r="I26" s="8" t="n"/>
      <c r="J26" s="20">
        <f>IF(A26="","",IF(I26="Oui","Disponible","À vérifier"))</f>
        <v/>
      </c>
    </row>
    <row r="27">
      <c r="A27" s="8" t="n"/>
      <c r="B27" s="8" t="n"/>
      <c r="C27" s="4" t="n"/>
      <c r="D27" s="8" t="n"/>
      <c r="E27" s="9" t="n"/>
      <c r="F27" s="10" t="n"/>
      <c r="G27" s="9" t="n"/>
      <c r="H27" s="21">
        <f>IF(A27="","",IFERROR((E27-G27)/E27,0))</f>
        <v/>
      </c>
      <c r="I27" s="8" t="n"/>
      <c r="J27" s="22">
        <f>IF(A27="","",IF(I27="Oui","Disponible","À vérifier"))</f>
        <v/>
      </c>
    </row>
    <row r="28">
      <c r="A28" s="8" t="n"/>
      <c r="B28" s="8" t="n"/>
      <c r="C28" s="4" t="n"/>
      <c r="D28" s="8" t="n"/>
      <c r="E28" s="9" t="n"/>
      <c r="F28" s="10" t="n"/>
      <c r="G28" s="9" t="n"/>
      <c r="H28" s="19">
        <f>IF(A28="","",IFERROR((E28-G28)/E28,0))</f>
        <v/>
      </c>
      <c r="I28" s="8" t="n"/>
      <c r="J28" s="20">
        <f>IF(A28="","",IF(I28="Oui","Disponible","À vérifier"))</f>
        <v/>
      </c>
    </row>
    <row r="29">
      <c r="A29" s="8" t="n"/>
      <c r="B29" s="8" t="n"/>
      <c r="C29" s="4" t="n"/>
      <c r="D29" s="8" t="n"/>
      <c r="E29" s="9" t="n"/>
      <c r="F29" s="10" t="n"/>
      <c r="G29" s="9" t="n"/>
      <c r="H29" s="21">
        <f>IF(A29="","",IFERROR((E29-G29)/E29,0))</f>
        <v/>
      </c>
      <c r="I29" s="8" t="n"/>
      <c r="J29" s="22">
        <f>IF(A29="","",IF(I29="Oui","Disponible","À vérifier"))</f>
        <v/>
      </c>
    </row>
    <row r="30">
      <c r="A30" s="8" t="n"/>
      <c r="B30" s="8" t="n"/>
      <c r="C30" s="4" t="n"/>
      <c r="D30" s="8" t="n"/>
      <c r="E30" s="9" t="n"/>
      <c r="F30" s="10" t="n"/>
      <c r="G30" s="9" t="n"/>
      <c r="H30" s="19">
        <f>IF(A30="","",IFERROR((E30-G30)/E30,0))</f>
        <v/>
      </c>
      <c r="I30" s="8" t="n"/>
      <c r="J30" s="20">
        <f>IF(A30="","",IF(I30="Oui","Disponible","À vérifier"))</f>
        <v/>
      </c>
    </row>
    <row r="31">
      <c r="A31" s="8" t="n"/>
      <c r="B31" s="8" t="n"/>
      <c r="C31" s="4" t="n"/>
      <c r="D31" s="8" t="n"/>
      <c r="E31" s="9" t="n"/>
      <c r="F31" s="10" t="n"/>
      <c r="G31" s="9" t="n"/>
      <c r="H31" s="21">
        <f>IF(A31="","",IFERROR((E31-G31)/E31,0))</f>
        <v/>
      </c>
      <c r="I31" s="8" t="n"/>
      <c r="J31" s="22">
        <f>IF(A31="","",IF(I31="Oui","Disponible","À vérifier"))</f>
        <v/>
      </c>
    </row>
    <row r="32">
      <c r="A32" s="8" t="n"/>
      <c r="B32" s="8" t="n"/>
      <c r="C32" s="4" t="n"/>
      <c r="D32" s="8" t="n"/>
      <c r="E32" s="9" t="n"/>
      <c r="F32" s="10" t="n"/>
      <c r="G32" s="9" t="n"/>
      <c r="H32" s="19">
        <f>IF(A32="","",IFERROR((E32-G32)/E32,0))</f>
        <v/>
      </c>
      <c r="I32" s="8" t="n"/>
      <c r="J32" s="20">
        <f>IF(A32="","",IF(I32="Oui","Disponible","À vérifier"))</f>
        <v/>
      </c>
    </row>
    <row r="33">
      <c r="A33" s="8" t="n"/>
      <c r="B33" s="8" t="n"/>
      <c r="C33" s="4" t="n"/>
      <c r="D33" s="8" t="n"/>
      <c r="E33" s="9" t="n"/>
      <c r="F33" s="10" t="n"/>
      <c r="G33" s="9" t="n"/>
      <c r="H33" s="21">
        <f>IF(A33="","",IFERROR((E33-G33)/E33,0))</f>
        <v/>
      </c>
      <c r="I33" s="8" t="n"/>
      <c r="J33" s="22">
        <f>IF(A33="","",IF(I33="Oui","Disponible","À vérifier"))</f>
        <v/>
      </c>
    </row>
    <row r="34">
      <c r="A34" s="8" t="n"/>
      <c r="B34" s="8" t="n"/>
      <c r="C34" s="4" t="n"/>
      <c r="D34" s="8" t="n"/>
      <c r="E34" s="9" t="n"/>
      <c r="F34" s="10" t="n"/>
      <c r="G34" s="9" t="n"/>
      <c r="H34" s="19">
        <f>IF(A34="","",IFERROR((E34-G34)/E34,0))</f>
        <v/>
      </c>
      <c r="I34" s="8" t="n"/>
      <c r="J34" s="20">
        <f>IF(A34="","",IF(I34="Oui","Disponible","À vérifier"))</f>
        <v/>
      </c>
    </row>
    <row r="35">
      <c r="A35" s="8" t="n"/>
      <c r="B35" s="8" t="n"/>
      <c r="C35" s="4" t="n"/>
      <c r="D35" s="8" t="n"/>
      <c r="E35" s="9" t="n"/>
      <c r="F35" s="10" t="n"/>
      <c r="G35" s="9" t="n"/>
      <c r="H35" s="21">
        <f>IF(A35="","",IFERROR((E35-G35)/E35,0))</f>
        <v/>
      </c>
      <c r="I35" s="8" t="n"/>
      <c r="J35" s="22">
        <f>IF(A35="","",IF(I35="Oui","Disponible","À vérifier"))</f>
        <v/>
      </c>
    </row>
    <row r="36">
      <c r="A36" s="8" t="n"/>
      <c r="B36" s="8" t="n"/>
      <c r="C36" s="4" t="n"/>
      <c r="D36" s="8" t="n"/>
      <c r="E36" s="9" t="n"/>
      <c r="F36" s="10" t="n"/>
      <c r="G36" s="9" t="n"/>
      <c r="H36" s="19">
        <f>IF(A36="","",IFERROR((E36-G36)/E36,0))</f>
        <v/>
      </c>
      <c r="I36" s="8" t="n"/>
      <c r="J36" s="20">
        <f>IF(A36="","",IF(I36="Oui","Disponible","À vérifier"))</f>
        <v/>
      </c>
    </row>
    <row r="37">
      <c r="A37" s="8" t="n"/>
      <c r="B37" s="8" t="n"/>
      <c r="C37" s="4" t="n"/>
      <c r="D37" s="8" t="n"/>
      <c r="E37" s="9" t="n"/>
      <c r="F37" s="10" t="n"/>
      <c r="G37" s="9" t="n"/>
      <c r="H37" s="21">
        <f>IF(A37="","",IFERROR((E37-G37)/E37,0))</f>
        <v/>
      </c>
      <c r="I37" s="8" t="n"/>
      <c r="J37" s="22">
        <f>IF(A37="","",IF(I37="Oui","Disponible","À vérifier"))</f>
        <v/>
      </c>
    </row>
    <row r="38">
      <c r="A38" s="8" t="n"/>
      <c r="B38" s="8" t="n"/>
      <c r="C38" s="4" t="n"/>
      <c r="D38" s="8" t="n"/>
      <c r="E38" s="9" t="n"/>
      <c r="F38" s="10" t="n"/>
      <c r="G38" s="9" t="n"/>
      <c r="H38" s="19">
        <f>IF(A38="","",IFERROR((E38-G38)/E38,0))</f>
        <v/>
      </c>
      <c r="I38" s="8" t="n"/>
      <c r="J38" s="20">
        <f>IF(A38="","",IF(I38="Oui","Disponible","À vérifier"))</f>
        <v/>
      </c>
    </row>
    <row r="39">
      <c r="A39" s="8" t="n"/>
      <c r="B39" s="8" t="n"/>
      <c r="C39" s="4" t="n"/>
      <c r="D39" s="8" t="n"/>
      <c r="E39" s="9" t="n"/>
      <c r="F39" s="10" t="n"/>
      <c r="G39" s="9" t="n"/>
      <c r="H39" s="21">
        <f>IF(A39="","",IFERROR((E39-G39)/E39,0))</f>
        <v/>
      </c>
      <c r="I39" s="8" t="n"/>
      <c r="J39" s="22">
        <f>IF(A39="","",IF(I39="Oui","Disponible","À vérifier"))</f>
        <v/>
      </c>
    </row>
    <row r="40">
      <c r="A40" s="8" t="n"/>
      <c r="B40" s="8" t="n"/>
      <c r="C40" s="4" t="n"/>
      <c r="D40" s="8" t="n"/>
      <c r="E40" s="9" t="n"/>
      <c r="F40" s="10" t="n"/>
      <c r="G40" s="9" t="n"/>
      <c r="H40" s="19">
        <f>IF(A40="","",IFERROR((E40-G40)/E40,0))</f>
        <v/>
      </c>
      <c r="I40" s="8" t="n"/>
      <c r="J40" s="20">
        <f>IF(A40="","",IF(I40="Oui","Disponible","À vérifier"))</f>
        <v/>
      </c>
    </row>
    <row r="41">
      <c r="A41" s="8" t="n"/>
      <c r="B41" s="8" t="n"/>
      <c r="C41" s="4" t="n"/>
      <c r="D41" s="8" t="n"/>
      <c r="E41" s="9" t="n"/>
      <c r="F41" s="10" t="n"/>
      <c r="G41" s="9" t="n"/>
      <c r="H41" s="21">
        <f>IF(A41="","",IFERROR((E41-G41)/E41,0))</f>
        <v/>
      </c>
      <c r="I41" s="8" t="n"/>
      <c r="J41" s="22">
        <f>IF(A41="","",IF(I41="Oui","Disponible","À vérifier"))</f>
        <v/>
      </c>
    </row>
    <row r="42">
      <c r="A42" s="8" t="n"/>
      <c r="B42" s="8" t="n"/>
      <c r="C42" s="4" t="n"/>
      <c r="D42" s="8" t="n"/>
      <c r="E42" s="9" t="n"/>
      <c r="F42" s="10" t="n"/>
      <c r="G42" s="9" t="n"/>
      <c r="H42" s="19">
        <f>IF(A42="","",IFERROR((E42-G42)/E42,0))</f>
        <v/>
      </c>
      <c r="I42" s="8" t="n"/>
      <c r="J42" s="20">
        <f>IF(A42="","",IF(I42="Oui","Disponible","À vérifier"))</f>
        <v/>
      </c>
    </row>
    <row r="43">
      <c r="A43" s="8" t="n"/>
      <c r="B43" s="8" t="n"/>
      <c r="C43" s="4" t="n"/>
      <c r="D43" s="8" t="n"/>
      <c r="E43" s="9" t="n"/>
      <c r="F43" s="10" t="n"/>
      <c r="G43" s="9" t="n"/>
      <c r="H43" s="21">
        <f>IF(A43="","",IFERROR((E43-G43)/E43,0))</f>
        <v/>
      </c>
      <c r="I43" s="8" t="n"/>
      <c r="J43" s="22">
        <f>IF(A43="","",IF(I43="Oui","Disponible","À vérifier"))</f>
        <v/>
      </c>
    </row>
    <row r="44">
      <c r="A44" s="8" t="n"/>
      <c r="B44" s="8" t="n"/>
      <c r="C44" s="4" t="n"/>
      <c r="D44" s="8" t="n"/>
      <c r="E44" s="9" t="n"/>
      <c r="F44" s="10" t="n"/>
      <c r="G44" s="9" t="n"/>
      <c r="H44" s="19">
        <f>IF(A44="","",IFERROR((E44-G44)/E44,0))</f>
        <v/>
      </c>
      <c r="I44" s="8" t="n"/>
      <c r="J44" s="20">
        <f>IF(A44="","",IF(I44="Oui","Disponible","À vérifier"))</f>
        <v/>
      </c>
    </row>
    <row r="45">
      <c r="A45" s="8" t="n"/>
      <c r="B45" s="8" t="n"/>
      <c r="C45" s="4" t="n"/>
      <c r="D45" s="8" t="n"/>
      <c r="E45" s="9" t="n"/>
      <c r="F45" s="10" t="n"/>
      <c r="G45" s="9" t="n"/>
      <c r="H45" s="21">
        <f>IF(A45="","",IFERROR((E45-G45)/E45,0))</f>
        <v/>
      </c>
      <c r="I45" s="8" t="n"/>
      <c r="J45" s="22">
        <f>IF(A45="","",IF(I45="Oui","Disponible","À vérifier"))</f>
        <v/>
      </c>
    </row>
    <row r="46">
      <c r="A46" s="8" t="n"/>
      <c r="B46" s="8" t="n"/>
      <c r="C46" s="4" t="n"/>
      <c r="D46" s="8" t="n"/>
      <c r="E46" s="9" t="n"/>
      <c r="F46" s="10" t="n"/>
      <c r="G46" s="9" t="n"/>
      <c r="H46" s="19">
        <f>IF(A46="","",IFERROR((E46-G46)/E46,0))</f>
        <v/>
      </c>
      <c r="I46" s="8" t="n"/>
      <c r="J46" s="20">
        <f>IF(A46="","",IF(I46="Oui","Disponible","À vérifier"))</f>
        <v/>
      </c>
    </row>
    <row r="47">
      <c r="A47" s="8" t="n"/>
      <c r="B47" s="8" t="n"/>
      <c r="C47" s="4" t="n"/>
      <c r="D47" s="8" t="n"/>
      <c r="E47" s="9" t="n"/>
      <c r="F47" s="10" t="n"/>
      <c r="G47" s="9" t="n"/>
      <c r="H47" s="21">
        <f>IF(A47="","",IFERROR((E47-G47)/E47,0))</f>
        <v/>
      </c>
      <c r="I47" s="8" t="n"/>
      <c r="J47" s="22">
        <f>IF(A47="","",IF(I47="Oui","Disponible","À vérifier"))</f>
        <v/>
      </c>
    </row>
    <row r="48">
      <c r="A48" s="8" t="n"/>
      <c r="B48" s="8" t="n"/>
      <c r="C48" s="4" t="n"/>
      <c r="D48" s="8" t="n"/>
      <c r="E48" s="9" t="n"/>
      <c r="F48" s="10" t="n"/>
      <c r="G48" s="9" t="n"/>
      <c r="H48" s="19">
        <f>IF(A48="","",IFERROR((E48-G48)/E48,0))</f>
        <v/>
      </c>
      <c r="I48" s="8" t="n"/>
      <c r="J48" s="20">
        <f>IF(A48="","",IF(I48="Oui","Disponible","À vérifier"))</f>
        <v/>
      </c>
    </row>
    <row r="49">
      <c r="A49" s="8" t="n"/>
      <c r="B49" s="8" t="n"/>
      <c r="C49" s="4" t="n"/>
      <c r="D49" s="8" t="n"/>
      <c r="E49" s="9" t="n"/>
      <c r="F49" s="10" t="n"/>
      <c r="G49" s="9" t="n"/>
      <c r="H49" s="21">
        <f>IF(A49="","",IFERROR((E49-G49)/E49,0))</f>
        <v/>
      </c>
      <c r="I49" s="8" t="n"/>
      <c r="J49" s="22">
        <f>IF(A49="","",IF(I49="Oui","Disponible","À vérifier"))</f>
        <v/>
      </c>
    </row>
    <row r="50">
      <c r="A50" s="8" t="n"/>
      <c r="B50" s="8" t="n"/>
      <c r="C50" s="4" t="n"/>
      <c r="D50" s="8" t="n"/>
      <c r="E50" s="9" t="n"/>
      <c r="F50" s="10" t="n"/>
      <c r="G50" s="9" t="n"/>
      <c r="H50" s="19">
        <f>IF(A50="","",IFERROR((E50-G50)/E50,0))</f>
        <v/>
      </c>
      <c r="I50" s="8" t="n"/>
      <c r="J50" s="20">
        <f>IF(A50="","",IF(I50="Oui","Disponible","À vérifier"))</f>
        <v/>
      </c>
    </row>
    <row r="51">
      <c r="A51" s="8" t="n"/>
      <c r="B51" s="8" t="n"/>
      <c r="C51" s="4" t="n"/>
      <c r="D51" s="8" t="n"/>
      <c r="E51" s="9" t="n"/>
      <c r="F51" s="10" t="n"/>
      <c r="G51" s="9" t="n"/>
      <c r="H51" s="21">
        <f>IF(A51="","",IFERROR((E51-G51)/E51,0))</f>
        <v/>
      </c>
      <c r="I51" s="8" t="n"/>
      <c r="J51" s="22">
        <f>IF(A51="","",IF(I51="Oui","Disponible","À vérifier"))</f>
        <v/>
      </c>
    </row>
    <row r="52">
      <c r="A52" s="8" t="n"/>
      <c r="B52" s="8" t="n"/>
      <c r="C52" s="4" t="n"/>
      <c r="D52" s="8" t="n"/>
      <c r="E52" s="9" t="n"/>
      <c r="F52" s="10" t="n"/>
      <c r="G52" s="9" t="n"/>
      <c r="H52" s="19">
        <f>IF(A52="","",IFERROR((E52-G52)/E52,0))</f>
        <v/>
      </c>
      <c r="I52" s="8" t="n"/>
      <c r="J52" s="20">
        <f>IF(A52="","",IF(I52="Oui","Disponible","À vérifier"))</f>
        <v/>
      </c>
    </row>
    <row r="53">
      <c r="A53" s="8" t="n"/>
      <c r="B53" s="8" t="n"/>
      <c r="C53" s="4" t="n"/>
      <c r="D53" s="8" t="n"/>
      <c r="E53" s="9" t="n"/>
      <c r="F53" s="10" t="n"/>
      <c r="G53" s="9" t="n"/>
      <c r="H53" s="21">
        <f>IF(A53="","",IFERROR((E53-G53)/E53,0))</f>
        <v/>
      </c>
      <c r="I53" s="8" t="n"/>
      <c r="J53" s="22">
        <f>IF(A53="","",IF(I53="Oui","Disponible","À vérifier"))</f>
        <v/>
      </c>
    </row>
    <row r="54">
      <c r="A54" s="8" t="n"/>
      <c r="B54" s="8" t="n"/>
      <c r="C54" s="4" t="n"/>
      <c r="D54" s="8" t="n"/>
      <c r="E54" s="9" t="n"/>
      <c r="F54" s="10" t="n"/>
      <c r="G54" s="9" t="n"/>
      <c r="H54" s="19">
        <f>IF(A54="","",IFERROR((E54-G54)/E54,0))</f>
        <v/>
      </c>
      <c r="I54" s="8" t="n"/>
      <c r="J54" s="20">
        <f>IF(A54="","",IF(I54="Oui","Disponible","À vérifier"))</f>
        <v/>
      </c>
    </row>
    <row r="55">
      <c r="A55" s="8" t="n"/>
      <c r="B55" s="8" t="n"/>
      <c r="C55" s="4" t="n"/>
      <c r="D55" s="8" t="n"/>
      <c r="E55" s="9" t="n"/>
      <c r="F55" s="10" t="n"/>
      <c r="G55" s="9" t="n"/>
      <c r="H55" s="21">
        <f>IF(A55="","",IFERROR((E55-G55)/E55,0))</f>
        <v/>
      </c>
      <c r="I55" s="8" t="n"/>
      <c r="J55" s="22">
        <f>IF(A55="","",IF(I55="Oui","Disponible","À vérifier"))</f>
        <v/>
      </c>
    </row>
    <row r="56">
      <c r="A56" s="8" t="n"/>
      <c r="B56" s="8" t="n"/>
      <c r="C56" s="4" t="n"/>
      <c r="D56" s="8" t="n"/>
      <c r="E56" s="9" t="n"/>
      <c r="F56" s="10" t="n"/>
      <c r="G56" s="9" t="n"/>
      <c r="H56" s="19">
        <f>IF(A56="","",IFERROR((E56-G56)/E56,0))</f>
        <v/>
      </c>
      <c r="I56" s="8" t="n"/>
      <c r="J56" s="20">
        <f>IF(A56="","",IF(I56="Oui","Disponible","À vérifier"))</f>
        <v/>
      </c>
    </row>
    <row r="57">
      <c r="A57" s="8" t="n"/>
      <c r="B57" s="8" t="n"/>
      <c r="C57" s="4" t="n"/>
      <c r="D57" s="8" t="n"/>
      <c r="E57" s="9" t="n"/>
      <c r="F57" s="10" t="n"/>
      <c r="G57" s="9" t="n"/>
      <c r="H57" s="21">
        <f>IF(A57="","",IFERROR((E57-G57)/E57,0))</f>
        <v/>
      </c>
      <c r="I57" s="8" t="n"/>
      <c r="J57" s="22">
        <f>IF(A57="","",IF(I57="Oui","Disponible","À vérifier"))</f>
        <v/>
      </c>
    </row>
    <row r="58">
      <c r="A58" s="8" t="n"/>
      <c r="B58" s="8" t="n"/>
      <c r="C58" s="4" t="n"/>
      <c r="D58" s="8" t="n"/>
      <c r="E58" s="9" t="n"/>
      <c r="F58" s="10" t="n"/>
      <c r="G58" s="9" t="n"/>
      <c r="H58" s="19">
        <f>IF(A58="","",IFERROR((E58-G58)/E58,0))</f>
        <v/>
      </c>
      <c r="I58" s="8" t="n"/>
      <c r="J58" s="20">
        <f>IF(A58="","",IF(I58="Oui","Disponible","À vérifier"))</f>
        <v/>
      </c>
    </row>
    <row r="59">
      <c r="A59" s="8" t="n"/>
      <c r="B59" s="8" t="n"/>
      <c r="C59" s="4" t="n"/>
      <c r="D59" s="8" t="n"/>
      <c r="E59" s="9" t="n"/>
      <c r="F59" s="10" t="n"/>
      <c r="G59" s="9" t="n"/>
      <c r="H59" s="21">
        <f>IF(A59="","",IFERROR((E59-G59)/E59,0))</f>
        <v/>
      </c>
      <c r="I59" s="8" t="n"/>
      <c r="J59" s="22">
        <f>IF(A59="","",IF(I59="Oui","Disponible","À vérifier"))</f>
        <v/>
      </c>
    </row>
    <row r="60">
      <c r="A60" s="8" t="n"/>
      <c r="B60" s="8" t="n"/>
      <c r="C60" s="4" t="n"/>
      <c r="D60" s="8" t="n"/>
      <c r="E60" s="9" t="n"/>
      <c r="F60" s="10" t="n"/>
      <c r="G60" s="9" t="n"/>
      <c r="H60" s="19">
        <f>IF(A60="","",IFERROR((E60-G60)/E60,0))</f>
        <v/>
      </c>
      <c r="I60" s="8" t="n"/>
      <c r="J60" s="20">
        <f>IF(A60="","",IF(I60="Oui","Disponible","À vérifier"))</f>
        <v/>
      </c>
    </row>
    <row r="61">
      <c r="A61" s="8" t="n"/>
      <c r="B61" s="8" t="n"/>
      <c r="C61" s="4" t="n"/>
      <c r="D61" s="8" t="n"/>
      <c r="E61" s="9" t="n"/>
      <c r="F61" s="10" t="n"/>
      <c r="G61" s="9" t="n"/>
      <c r="H61" s="21">
        <f>IF(A61="","",IFERROR((E61-G61)/E61,0))</f>
        <v/>
      </c>
      <c r="I61" s="8" t="n"/>
      <c r="J61" s="22">
        <f>IF(A61="","",IF(I61="Oui","Disponible","À vérifier"))</f>
        <v/>
      </c>
    </row>
    <row r="62">
      <c r="A62" s="8" t="n"/>
      <c r="B62" s="8" t="n"/>
      <c r="C62" s="4" t="n"/>
      <c r="D62" s="8" t="n"/>
      <c r="E62" s="9" t="n"/>
      <c r="F62" s="10" t="n"/>
      <c r="G62" s="9" t="n"/>
      <c r="H62" s="19">
        <f>IF(A62="","",IFERROR((E62-G62)/E62,0))</f>
        <v/>
      </c>
      <c r="I62" s="8" t="n"/>
      <c r="J62" s="20">
        <f>IF(A62="","",IF(I62="Oui","Disponible","À vérifier"))</f>
        <v/>
      </c>
    </row>
    <row r="63">
      <c r="A63" s="8" t="n"/>
      <c r="B63" s="8" t="n"/>
      <c r="C63" s="4" t="n"/>
      <c r="D63" s="8" t="n"/>
      <c r="E63" s="9" t="n"/>
      <c r="F63" s="10" t="n"/>
      <c r="G63" s="9" t="n"/>
      <c r="H63" s="21">
        <f>IF(A63="","",IFERROR((E63-G63)/E63,0))</f>
        <v/>
      </c>
      <c r="I63" s="8" t="n"/>
      <c r="J63" s="22">
        <f>IF(A63="","",IF(I63="Oui","Disponible","À vérifier"))</f>
        <v/>
      </c>
    </row>
    <row r="64">
      <c r="A64" s="8" t="n"/>
      <c r="B64" s="8" t="n"/>
      <c r="C64" s="4" t="n"/>
      <c r="D64" s="8" t="n"/>
      <c r="E64" s="9" t="n"/>
      <c r="F64" s="10" t="n"/>
      <c r="G64" s="9" t="n"/>
      <c r="H64" s="19">
        <f>IF(A64="","",IFERROR((E64-G64)/E64,0))</f>
        <v/>
      </c>
      <c r="I64" s="8" t="n"/>
      <c r="J64" s="20">
        <f>IF(A64="","",IF(I64="Oui","Disponible","À vérifier"))</f>
        <v/>
      </c>
    </row>
    <row r="65">
      <c r="A65" s="8" t="n"/>
      <c r="B65" s="8" t="n"/>
      <c r="C65" s="4" t="n"/>
      <c r="D65" s="8" t="n"/>
      <c r="E65" s="9" t="n"/>
      <c r="F65" s="10" t="n"/>
      <c r="G65" s="9" t="n"/>
      <c r="H65" s="21">
        <f>IF(A65="","",IFERROR((E65-G65)/E65,0))</f>
        <v/>
      </c>
      <c r="I65" s="8" t="n"/>
      <c r="J65" s="22">
        <f>IF(A65="","",IF(I65="Oui","Disponible","À vérifier"))</f>
        <v/>
      </c>
    </row>
    <row r="66">
      <c r="A66" s="8" t="n"/>
      <c r="B66" s="8" t="n"/>
      <c r="C66" s="4" t="n"/>
      <c r="D66" s="8" t="n"/>
      <c r="E66" s="9" t="n"/>
      <c r="F66" s="10" t="n"/>
      <c r="G66" s="9" t="n"/>
      <c r="H66" s="19">
        <f>IF(A66="","",IFERROR((E66-G66)/E66,0))</f>
        <v/>
      </c>
      <c r="I66" s="8" t="n"/>
      <c r="J66" s="20">
        <f>IF(A66="","",IF(I66="Oui","Disponible","À vérifier"))</f>
        <v/>
      </c>
    </row>
    <row r="67">
      <c r="A67" s="8" t="n"/>
      <c r="B67" s="8" t="n"/>
      <c r="C67" s="4" t="n"/>
      <c r="D67" s="8" t="n"/>
      <c r="E67" s="9" t="n"/>
      <c r="F67" s="10" t="n"/>
      <c r="G67" s="9" t="n"/>
      <c r="H67" s="21">
        <f>IF(A67="","",IFERROR((E67-G67)/E67,0))</f>
        <v/>
      </c>
      <c r="I67" s="8" t="n"/>
      <c r="J67" s="22">
        <f>IF(A67="","",IF(I67="Oui","Disponible","À vérifier"))</f>
        <v/>
      </c>
    </row>
    <row r="68">
      <c r="A68" s="8" t="n"/>
      <c r="B68" s="8" t="n"/>
      <c r="C68" s="4" t="n"/>
      <c r="D68" s="8" t="n"/>
      <c r="E68" s="9" t="n"/>
      <c r="F68" s="10" t="n"/>
      <c r="G68" s="9" t="n"/>
      <c r="H68" s="19">
        <f>IF(A68="","",IFERROR((E68-G68)/E68,0))</f>
        <v/>
      </c>
      <c r="I68" s="8" t="n"/>
      <c r="J68" s="20">
        <f>IF(A68="","",IF(I68="Oui","Disponible","À vérifier"))</f>
        <v/>
      </c>
    </row>
    <row r="69">
      <c r="A69" s="8" t="n"/>
      <c r="B69" s="8" t="n"/>
      <c r="C69" s="4" t="n"/>
      <c r="D69" s="8" t="n"/>
      <c r="E69" s="9" t="n"/>
      <c r="F69" s="10" t="n"/>
      <c r="G69" s="9" t="n"/>
      <c r="H69" s="21">
        <f>IF(A69="","",IFERROR((E69-G69)/E69,0))</f>
        <v/>
      </c>
      <c r="I69" s="8" t="n"/>
      <c r="J69" s="22">
        <f>IF(A69="","",IF(I69="Oui","Disponible","À vérifier"))</f>
        <v/>
      </c>
    </row>
    <row r="70">
      <c r="A70" s="8" t="n"/>
      <c r="B70" s="8" t="n"/>
      <c r="C70" s="4" t="n"/>
      <c r="D70" s="8" t="n"/>
      <c r="E70" s="9" t="n"/>
      <c r="F70" s="10" t="n"/>
      <c r="G70" s="9" t="n"/>
      <c r="H70" s="19">
        <f>IF(A70="","",IFERROR((E70-G70)/E70,0))</f>
        <v/>
      </c>
      <c r="I70" s="8" t="n"/>
      <c r="J70" s="20">
        <f>IF(A70="","",IF(I70="Oui","Disponible","À vérifier"))</f>
        <v/>
      </c>
    </row>
    <row r="71">
      <c r="A71" s="8" t="n"/>
      <c r="B71" s="8" t="n"/>
      <c r="C71" s="4" t="n"/>
      <c r="D71" s="8" t="n"/>
      <c r="E71" s="9" t="n"/>
      <c r="F71" s="10" t="n"/>
      <c r="G71" s="9" t="n"/>
      <c r="H71" s="21">
        <f>IF(A71="","",IFERROR((E71-G71)/E71,0))</f>
        <v/>
      </c>
      <c r="I71" s="8" t="n"/>
      <c r="J71" s="22">
        <f>IF(A71="","",IF(I71="Oui","Disponible","À vérifier"))</f>
        <v/>
      </c>
    </row>
    <row r="72">
      <c r="A72" s="8" t="n"/>
      <c r="B72" s="8" t="n"/>
      <c r="C72" s="4" t="n"/>
      <c r="D72" s="8" t="n"/>
      <c r="E72" s="9" t="n"/>
      <c r="F72" s="10" t="n"/>
      <c r="G72" s="9" t="n"/>
      <c r="H72" s="19">
        <f>IF(A72="","",IFERROR((E72-G72)/E72,0))</f>
        <v/>
      </c>
      <c r="I72" s="8" t="n"/>
      <c r="J72" s="20">
        <f>IF(A72="","",IF(I72="Oui","Disponible","À vérifier"))</f>
        <v/>
      </c>
    </row>
    <row r="73">
      <c r="A73" s="8" t="n"/>
      <c r="B73" s="8" t="n"/>
      <c r="C73" s="4" t="n"/>
      <c r="D73" s="8" t="n"/>
      <c r="E73" s="9" t="n"/>
      <c r="F73" s="10" t="n"/>
      <c r="G73" s="9" t="n"/>
      <c r="H73" s="21">
        <f>IF(A73="","",IFERROR((E73-G73)/E73,0))</f>
        <v/>
      </c>
      <c r="I73" s="8" t="n"/>
      <c r="J73" s="22">
        <f>IF(A73="","",IF(I73="Oui","Disponible","À vérifier"))</f>
        <v/>
      </c>
    </row>
    <row r="74">
      <c r="A74" s="8" t="n"/>
      <c r="B74" s="8" t="n"/>
      <c r="C74" s="4" t="n"/>
      <c r="D74" s="8" t="n"/>
      <c r="E74" s="9" t="n"/>
      <c r="F74" s="10" t="n"/>
      <c r="G74" s="9" t="n"/>
      <c r="H74" s="19">
        <f>IF(A74="","",IFERROR((E74-G74)/E74,0))</f>
        <v/>
      </c>
      <c r="I74" s="8" t="n"/>
      <c r="J74" s="20">
        <f>IF(A74="","",IF(I74="Oui","Disponible","À vérifier"))</f>
        <v/>
      </c>
    </row>
    <row r="75">
      <c r="A75" s="8" t="n"/>
      <c r="B75" s="8" t="n"/>
      <c r="C75" s="4" t="n"/>
      <c r="D75" s="8" t="n"/>
      <c r="E75" s="9" t="n"/>
      <c r="F75" s="10" t="n"/>
      <c r="G75" s="9" t="n"/>
      <c r="H75" s="21">
        <f>IF(A75="","",IFERROR((E75-G75)/E75,0))</f>
        <v/>
      </c>
      <c r="I75" s="8" t="n"/>
      <c r="J75" s="22">
        <f>IF(A75="","",IF(I75="Oui","Disponible","À vérifier"))</f>
        <v/>
      </c>
    </row>
    <row r="76">
      <c r="A76" s="8" t="n"/>
      <c r="B76" s="8" t="n"/>
      <c r="C76" s="4" t="n"/>
      <c r="D76" s="8" t="n"/>
      <c r="E76" s="9" t="n"/>
      <c r="F76" s="10" t="n"/>
      <c r="G76" s="9" t="n"/>
      <c r="H76" s="19">
        <f>IF(A76="","",IFERROR((E76-G76)/E76,0))</f>
        <v/>
      </c>
      <c r="I76" s="8" t="n"/>
      <c r="J76" s="20">
        <f>IF(A76="","",IF(I76="Oui","Disponible","À vérifier"))</f>
        <v/>
      </c>
    </row>
    <row r="77">
      <c r="A77" s="8" t="n"/>
      <c r="B77" s="8" t="n"/>
      <c r="C77" s="4" t="n"/>
      <c r="D77" s="8" t="n"/>
      <c r="E77" s="9" t="n"/>
      <c r="F77" s="10" t="n"/>
      <c r="G77" s="9" t="n"/>
      <c r="H77" s="21">
        <f>IF(A77="","",IFERROR((E77-G77)/E77,0))</f>
        <v/>
      </c>
      <c r="I77" s="8" t="n"/>
      <c r="J77" s="22">
        <f>IF(A77="","",IF(I77="Oui","Disponible","À vérifier"))</f>
        <v/>
      </c>
    </row>
    <row r="78">
      <c r="A78" s="8" t="n"/>
      <c r="B78" s="8" t="n"/>
      <c r="C78" s="4" t="n"/>
      <c r="D78" s="8" t="n"/>
      <c r="E78" s="9" t="n"/>
      <c r="F78" s="10" t="n"/>
      <c r="G78" s="9" t="n"/>
      <c r="H78" s="19">
        <f>IF(A78="","",IFERROR((E78-G78)/E78,0))</f>
        <v/>
      </c>
      <c r="I78" s="8" t="n"/>
      <c r="J78" s="20">
        <f>IF(A78="","",IF(I78="Oui","Disponible","À vérifier"))</f>
        <v/>
      </c>
    </row>
    <row r="79">
      <c r="A79" s="8" t="n"/>
      <c r="B79" s="8" t="n"/>
      <c r="C79" s="4" t="n"/>
      <c r="D79" s="8" t="n"/>
      <c r="E79" s="9" t="n"/>
      <c r="F79" s="10" t="n"/>
      <c r="G79" s="9" t="n"/>
      <c r="H79" s="21">
        <f>IF(A79="","",IFERROR((E79-G79)/E79,0))</f>
        <v/>
      </c>
      <c r="I79" s="8" t="n"/>
      <c r="J79" s="22">
        <f>IF(A79="","",IF(I79="Oui","Disponible","À vérifier"))</f>
        <v/>
      </c>
    </row>
    <row r="80">
      <c r="A80" s="8" t="n"/>
      <c r="B80" s="8" t="n"/>
      <c r="C80" s="4" t="n"/>
      <c r="D80" s="8" t="n"/>
      <c r="E80" s="9" t="n"/>
      <c r="F80" s="10" t="n"/>
      <c r="G80" s="9" t="n"/>
      <c r="H80" s="19">
        <f>IF(A80="","",IFERROR((E80-G80)/E80,0))</f>
        <v/>
      </c>
      <c r="I80" s="8" t="n"/>
      <c r="J80" s="20">
        <f>IF(A80="","",IF(I80="Oui","Disponible","À vérifier"))</f>
        <v/>
      </c>
    </row>
    <row r="81">
      <c r="A81" s="8" t="n"/>
      <c r="B81" s="8" t="n"/>
      <c r="C81" s="4" t="n"/>
      <c r="D81" s="8" t="n"/>
      <c r="E81" s="9" t="n"/>
      <c r="F81" s="10" t="n"/>
      <c r="G81" s="9" t="n"/>
      <c r="H81" s="21">
        <f>IF(A81="","",IFERROR((E81-G81)/E81,0))</f>
        <v/>
      </c>
      <c r="I81" s="8" t="n"/>
      <c r="J81" s="22">
        <f>IF(A81="","",IF(I81="Oui","Disponible","À vérifier"))</f>
        <v/>
      </c>
    </row>
    <row r="82">
      <c r="A82" s="8" t="n"/>
      <c r="B82" s="8" t="n"/>
      <c r="C82" s="4" t="n"/>
      <c r="D82" s="8" t="n"/>
      <c r="E82" s="9" t="n"/>
      <c r="F82" s="10" t="n"/>
      <c r="G82" s="9" t="n"/>
      <c r="H82" s="19">
        <f>IF(A82="","",IFERROR((E82-G82)/E82,0))</f>
        <v/>
      </c>
      <c r="I82" s="8" t="n"/>
      <c r="J82" s="20">
        <f>IF(A82="","",IF(I82="Oui","Disponible","À vérifier"))</f>
        <v/>
      </c>
    </row>
    <row r="83">
      <c r="A83" s="8" t="n"/>
      <c r="B83" s="8" t="n"/>
      <c r="C83" s="4" t="n"/>
      <c r="D83" s="8" t="n"/>
      <c r="E83" s="9" t="n"/>
      <c r="F83" s="10" t="n"/>
      <c r="G83" s="9" t="n"/>
      <c r="H83" s="21">
        <f>IF(A83="","",IFERROR((E83-G83)/E83,0))</f>
        <v/>
      </c>
      <c r="I83" s="8" t="n"/>
      <c r="J83" s="22">
        <f>IF(A83="","",IF(I83="Oui","Disponible","À vérifier"))</f>
        <v/>
      </c>
    </row>
    <row r="84">
      <c r="A84" s="8" t="n"/>
      <c r="B84" s="8" t="n"/>
      <c r="C84" s="4" t="n"/>
      <c r="D84" s="8" t="n"/>
      <c r="E84" s="9" t="n"/>
      <c r="F84" s="10" t="n"/>
      <c r="G84" s="9" t="n"/>
      <c r="H84" s="19">
        <f>IF(A84="","",IFERROR((E84-G84)/E84,0))</f>
        <v/>
      </c>
      <c r="I84" s="8" t="n"/>
      <c r="J84" s="20">
        <f>IF(A84="","",IF(I84="Oui","Disponible","À vérifier"))</f>
        <v/>
      </c>
    </row>
    <row r="85">
      <c r="A85" s="8" t="n"/>
      <c r="B85" s="8" t="n"/>
      <c r="C85" s="4" t="n"/>
      <c r="D85" s="8" t="n"/>
      <c r="E85" s="9" t="n"/>
      <c r="F85" s="10" t="n"/>
      <c r="G85" s="9" t="n"/>
      <c r="H85" s="21">
        <f>IF(A85="","",IFERROR((E85-G85)/E85,0))</f>
        <v/>
      </c>
      <c r="I85" s="8" t="n"/>
      <c r="J85" s="22">
        <f>IF(A85="","",IF(I85="Oui","Disponible","À vérifier"))</f>
        <v/>
      </c>
    </row>
    <row r="86">
      <c r="A86" s="8" t="n"/>
      <c r="B86" s="8" t="n"/>
      <c r="C86" s="4" t="n"/>
      <c r="D86" s="8" t="n"/>
      <c r="E86" s="9" t="n"/>
      <c r="F86" s="10" t="n"/>
      <c r="G86" s="9" t="n"/>
      <c r="H86" s="19">
        <f>IF(A86="","",IFERROR((E86-G86)/E86,0))</f>
        <v/>
      </c>
      <c r="I86" s="8" t="n"/>
      <c r="J86" s="20">
        <f>IF(A86="","",IF(I86="Oui","Disponible","À vérifier"))</f>
        <v/>
      </c>
    </row>
    <row r="87">
      <c r="A87" s="8" t="n"/>
      <c r="B87" s="8" t="n"/>
      <c r="C87" s="4" t="n"/>
      <c r="D87" s="8" t="n"/>
      <c r="E87" s="9" t="n"/>
      <c r="F87" s="10" t="n"/>
      <c r="G87" s="9" t="n"/>
      <c r="H87" s="21">
        <f>IF(A87="","",IFERROR((E87-G87)/E87,0))</f>
        <v/>
      </c>
      <c r="I87" s="8" t="n"/>
      <c r="J87" s="22">
        <f>IF(A87="","",IF(I87="Oui","Disponible","À vérifier"))</f>
        <v/>
      </c>
    </row>
    <row r="88">
      <c r="A88" s="8" t="n"/>
      <c r="B88" s="8" t="n"/>
      <c r="C88" s="4" t="n"/>
      <c r="D88" s="8" t="n"/>
      <c r="E88" s="9" t="n"/>
      <c r="F88" s="10" t="n"/>
      <c r="G88" s="9" t="n"/>
      <c r="H88" s="19">
        <f>IF(A88="","",IFERROR((E88-G88)/E88,0))</f>
        <v/>
      </c>
      <c r="I88" s="8" t="n"/>
      <c r="J88" s="20">
        <f>IF(A88="","",IF(I88="Oui","Disponible","À vérifier"))</f>
        <v/>
      </c>
    </row>
    <row r="89">
      <c r="A89" s="8" t="n"/>
      <c r="B89" s="8" t="n"/>
      <c r="C89" s="4" t="n"/>
      <c r="D89" s="8" t="n"/>
      <c r="E89" s="9" t="n"/>
      <c r="F89" s="10" t="n"/>
      <c r="G89" s="9" t="n"/>
      <c r="H89" s="21">
        <f>IF(A89="","",IFERROR((E89-G89)/E89,0))</f>
        <v/>
      </c>
      <c r="I89" s="8" t="n"/>
      <c r="J89" s="22">
        <f>IF(A89="","",IF(I89="Oui","Disponible","À vérifier"))</f>
        <v/>
      </c>
    </row>
    <row r="90">
      <c r="A90" s="8" t="n"/>
      <c r="B90" s="8" t="n"/>
      <c r="C90" s="4" t="n"/>
      <c r="D90" s="8" t="n"/>
      <c r="E90" s="9" t="n"/>
      <c r="F90" s="10" t="n"/>
      <c r="G90" s="9" t="n"/>
      <c r="H90" s="19">
        <f>IF(A90="","",IFERROR((E90-G90)/E90,0))</f>
        <v/>
      </c>
      <c r="I90" s="8" t="n"/>
      <c r="J90" s="20">
        <f>IF(A90="","",IF(I90="Oui","Disponible","À vérifier"))</f>
        <v/>
      </c>
    </row>
    <row r="91">
      <c r="A91" s="8" t="n"/>
      <c r="B91" s="8" t="n"/>
      <c r="C91" s="4" t="n"/>
      <c r="D91" s="8" t="n"/>
      <c r="E91" s="9" t="n"/>
      <c r="F91" s="10" t="n"/>
      <c r="G91" s="9" t="n"/>
      <c r="H91" s="21">
        <f>IF(A91="","",IFERROR((E91-G91)/E91,0))</f>
        <v/>
      </c>
      <c r="I91" s="8" t="n"/>
      <c r="J91" s="22">
        <f>IF(A91="","",IF(I91="Oui","Disponible","À vérifier"))</f>
        <v/>
      </c>
    </row>
    <row r="92">
      <c r="A92" s="8" t="n"/>
      <c r="B92" s="8" t="n"/>
      <c r="C92" s="4" t="n"/>
      <c r="D92" s="8" t="n"/>
      <c r="E92" s="9" t="n"/>
      <c r="F92" s="10" t="n"/>
      <c r="G92" s="9" t="n"/>
      <c r="H92" s="19">
        <f>IF(A92="","",IFERROR((E92-G92)/E92,0))</f>
        <v/>
      </c>
      <c r="I92" s="8" t="n"/>
      <c r="J92" s="20">
        <f>IF(A92="","",IF(I92="Oui","Disponible","À vérifier"))</f>
        <v/>
      </c>
    </row>
    <row r="93">
      <c r="A93" s="8" t="n"/>
      <c r="B93" s="8" t="n"/>
      <c r="C93" s="4" t="n"/>
      <c r="D93" s="8" t="n"/>
      <c r="E93" s="9" t="n"/>
      <c r="F93" s="10" t="n"/>
      <c r="G93" s="9" t="n"/>
      <c r="H93" s="21">
        <f>IF(A93="","",IFERROR((E93-G93)/E93,0))</f>
        <v/>
      </c>
      <c r="I93" s="8" t="n"/>
      <c r="J93" s="22">
        <f>IF(A93="","",IF(I93="Oui","Disponible","À vérifier"))</f>
        <v/>
      </c>
    </row>
    <row r="94">
      <c r="A94" s="8" t="n"/>
      <c r="B94" s="8" t="n"/>
      <c r="C94" s="4" t="n"/>
      <c r="D94" s="8" t="n"/>
      <c r="E94" s="9" t="n"/>
      <c r="F94" s="10" t="n"/>
      <c r="G94" s="9" t="n"/>
      <c r="H94" s="19">
        <f>IF(A94="","",IFERROR((E94-G94)/E94,0))</f>
        <v/>
      </c>
      <c r="I94" s="8" t="n"/>
      <c r="J94" s="20">
        <f>IF(A94="","",IF(I94="Oui","Disponible","À vérifier"))</f>
        <v/>
      </c>
    </row>
    <row r="95">
      <c r="A95" s="8" t="n"/>
      <c r="B95" s="8" t="n"/>
      <c r="C95" s="4" t="n"/>
      <c r="D95" s="8" t="n"/>
      <c r="E95" s="9" t="n"/>
      <c r="F95" s="10" t="n"/>
      <c r="G95" s="9" t="n"/>
      <c r="H95" s="21">
        <f>IF(A95="","",IFERROR((E95-G95)/E95,0))</f>
        <v/>
      </c>
      <c r="I95" s="8" t="n"/>
      <c r="J95" s="22">
        <f>IF(A95="","",IF(I95="Oui","Disponible","À vérifier"))</f>
        <v/>
      </c>
    </row>
    <row r="96">
      <c r="A96" s="8" t="n"/>
      <c r="B96" s="8" t="n"/>
      <c r="C96" s="4" t="n"/>
      <c r="D96" s="8" t="n"/>
      <c r="E96" s="9" t="n"/>
      <c r="F96" s="10" t="n"/>
      <c r="G96" s="9" t="n"/>
      <c r="H96" s="19">
        <f>IF(A96="","",IFERROR((E96-G96)/E96,0))</f>
        <v/>
      </c>
      <c r="I96" s="8" t="n"/>
      <c r="J96" s="20">
        <f>IF(A96="","",IF(I96="Oui","Disponible","À vérifier"))</f>
        <v/>
      </c>
    </row>
    <row r="97">
      <c r="A97" s="8" t="n"/>
      <c r="B97" s="8" t="n"/>
      <c r="C97" s="4" t="n"/>
      <c r="D97" s="8" t="n"/>
      <c r="E97" s="9" t="n"/>
      <c r="F97" s="10" t="n"/>
      <c r="G97" s="9" t="n"/>
      <c r="H97" s="21">
        <f>IF(A97="","",IFERROR((E97-G97)/E97,0))</f>
        <v/>
      </c>
      <c r="I97" s="8" t="n"/>
      <c r="J97" s="22">
        <f>IF(A97="","",IF(I97="Oui","Disponible","À vérifier"))</f>
        <v/>
      </c>
    </row>
    <row r="98">
      <c r="A98" s="8" t="n"/>
      <c r="B98" s="8" t="n"/>
      <c r="C98" s="4" t="n"/>
      <c r="D98" s="8" t="n"/>
      <c r="E98" s="9" t="n"/>
      <c r="F98" s="10" t="n"/>
      <c r="G98" s="9" t="n"/>
      <c r="H98" s="19">
        <f>IF(A98="","",IFERROR((E98-G98)/E98,0))</f>
        <v/>
      </c>
      <c r="I98" s="8" t="n"/>
      <c r="J98" s="20">
        <f>IF(A98="","",IF(I98="Oui","Disponible","À vérifier"))</f>
        <v/>
      </c>
    </row>
    <row r="99">
      <c r="A99" s="8" t="n"/>
      <c r="B99" s="8" t="n"/>
      <c r="C99" s="4" t="n"/>
      <c r="D99" s="8" t="n"/>
      <c r="E99" s="9" t="n"/>
      <c r="F99" s="10" t="n"/>
      <c r="G99" s="9" t="n"/>
      <c r="H99" s="21">
        <f>IF(A99="","",IFERROR((E99-G99)/E99,0))</f>
        <v/>
      </c>
      <c r="I99" s="8" t="n"/>
      <c r="J99" s="22">
        <f>IF(A99="","",IF(I99="Oui","Disponible","À vérifier"))</f>
        <v/>
      </c>
    </row>
    <row r="100">
      <c r="A100" s="8" t="n"/>
      <c r="B100" s="8" t="n"/>
      <c r="C100" s="4" t="n"/>
      <c r="D100" s="8" t="n"/>
      <c r="E100" s="9" t="n"/>
      <c r="F100" s="10" t="n"/>
      <c r="G100" s="9" t="n"/>
      <c r="H100" s="19">
        <f>IF(A100="","",IFERROR((E100-G100)/E100,0))</f>
        <v/>
      </c>
      <c r="I100" s="8" t="n"/>
      <c r="J100" s="20">
        <f>IF(A100="","",IF(I100="Oui","Disponible","À vérifier"))</f>
        <v/>
      </c>
    </row>
    <row r="101">
      <c r="A101" s="8" t="n"/>
      <c r="B101" s="8" t="n"/>
      <c r="C101" s="4" t="n"/>
      <c r="D101" s="8" t="n"/>
      <c r="E101" s="9" t="n"/>
      <c r="F101" s="10" t="n"/>
      <c r="G101" s="9" t="n"/>
      <c r="H101" s="21">
        <f>IF(A101="","",IFERROR((E101-G101)/E101,0))</f>
        <v/>
      </c>
      <c r="I101" s="8" t="n"/>
      <c r="J101" s="22">
        <f>IF(A101="","",IF(I101="Oui","Disponible","À vérifier"))</f>
        <v/>
      </c>
    </row>
  </sheetData>
  <autoFilter ref="A1:J101"/>
  <dataValidations count="6">
    <dataValidation sqref="B2:B101" showErrorMessage="1" showInputMessage="1" allowBlank="1" type="list">
      <formula1>"Cocktail,Boissons,Service,Location,Logistique"</formula1>
    </dataValidation>
    <dataValidation sqref="D2:D101" showErrorMessage="1" showInputMessage="1" allowBlank="1" type="list">
      <formula1>"pièces,bouteilles,heures,unités,forfaits,forfait"</formula1>
    </dataValidation>
    <dataValidation sqref="F2:F101" showErrorMessage="1" showInputMessage="1" allowBlank="1" type="decimal" operator="between">
      <formula1>0</formula1>
      <formula2>1</formula2>
    </dataValidation>
    <dataValidation sqref="I2:I101" showErrorMessage="1" showInputMessage="1" allowBlank="1" type="list">
      <formula1>"Oui,Non"</formula1>
    </dataValidation>
    <dataValidation sqref="E2:E101" showErrorMessage="1" showInputMessage="1" allowBlank="1" type="decimal" operator="greaterThanOrEqual">
      <formula1>0</formula1>
    </dataValidation>
    <dataValidation sqref="G2:G101" showErrorMessage="1" showInputMessage="1" allowBlank="1" type="decimal" operator="greaterThanOrEqual">
      <formula1>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FF6B4A"/>
    <outlinePr summaryBelow="1" summaryRight="1"/>
    <pageSetUpPr/>
  </sheetPr>
  <dimension ref="A1:H2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4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 ht="28" customHeight="1">
      <c r="A1" s="1" t="inlineStr">
        <is>
          <t>SYNTHÈSE COMMERCIALE — DEVIS DEV-2026-014</t>
        </is>
      </c>
    </row>
    <row r="3">
      <c r="A3" s="7" t="inlineStr">
        <is>
          <t>Indicateur</t>
        </is>
      </c>
      <c r="B3" s="7" t="inlineStr">
        <is>
          <t>Valeur</t>
        </is>
      </c>
    </row>
    <row r="4">
      <c r="A4" s="23" t="inlineStr">
        <is>
          <t>Total HT</t>
        </is>
      </c>
      <c r="B4" s="14">
        <f>SUM('Devis'!$H$12:$H$111)</f>
        <v/>
      </c>
    </row>
    <row r="5">
      <c r="A5" s="24" t="inlineStr">
        <is>
          <t>Total TVA</t>
        </is>
      </c>
      <c r="B5" s="25">
        <f>SUM('Devis'!$J$12:$J$111)</f>
        <v/>
      </c>
    </row>
    <row r="6">
      <c r="A6" s="23" t="inlineStr">
        <is>
          <t>Total TTC</t>
        </is>
      </c>
      <c r="B6" s="14">
        <f>SUM('Devis'!$K$12:$K$111)</f>
        <v/>
      </c>
    </row>
    <row r="7">
      <c r="A7" s="24" t="inlineStr">
        <is>
          <t>Acompte de 30 %</t>
        </is>
      </c>
      <c r="B7" s="14">
        <f>IFERROR(B6*30%,0)</f>
        <v/>
      </c>
    </row>
    <row r="8">
      <c r="A8" s="23" t="inlineStr">
        <is>
          <t>Solde restant</t>
        </is>
      </c>
      <c r="B8" s="14">
        <f>IFERROR(B6-B7,0)</f>
        <v/>
      </c>
    </row>
    <row r="9">
      <c r="A9" s="24" t="inlineStr">
        <is>
          <t>Nombre de lignes facturées</t>
        </is>
      </c>
      <c r="B9" s="26">
        <f>COUNTIF('Devis'!$C$12:$C$111,"&lt;&gt;")</f>
        <v/>
      </c>
    </row>
    <row r="10">
      <c r="A10" s="23" t="inlineStr">
        <is>
          <t>Nombre de convives</t>
        </is>
      </c>
      <c r="B10" s="26">
        <f>'Devis'!$H$9</f>
        <v/>
      </c>
    </row>
    <row r="11">
      <c r="A11" s="24" t="inlineStr">
        <is>
          <t>Prix TTC moyen par convive</t>
        </is>
      </c>
      <c r="B11" s="25">
        <f>IFERROR(B6/B10,0)</f>
        <v/>
      </c>
    </row>
    <row r="12">
      <c r="A12" s="23" t="inlineStr">
        <is>
          <t>Marge brute estimée</t>
        </is>
      </c>
      <c r="B12" s="14">
        <f>SUM('Devis'!$M$12:$M$111)</f>
        <v/>
      </c>
    </row>
    <row r="13">
      <c r="A13" s="24" t="inlineStr">
        <is>
          <t>Taux de marge moyen</t>
        </is>
      </c>
      <c r="B13" s="27">
        <f>IFERROR(B12/B4,0)</f>
        <v/>
      </c>
    </row>
    <row r="14">
      <c r="A14" s="23" t="inlineStr">
        <is>
          <t>Panier TTC moyen par ligne</t>
        </is>
      </c>
      <c r="B14" s="25">
        <f>IFERROR(AVERAGE('Devis'!$K$12:$K$111),0)</f>
        <v/>
      </c>
    </row>
    <row r="15">
      <c r="A15" s="7" t="inlineStr">
        <is>
          <t>Catégorie</t>
        </is>
      </c>
      <c r="B15" s="7" t="inlineStr">
        <is>
          <t>Montant HT</t>
        </is>
      </c>
      <c r="C15" s="7" t="inlineStr">
        <is>
          <t>Marge estimée HT</t>
        </is>
      </c>
    </row>
    <row r="16">
      <c r="A16" s="28" t="inlineStr">
        <is>
          <t>Cocktail</t>
        </is>
      </c>
      <c r="B16" s="29">
        <f>SUMIF('Devis'!$B$12:$B$111,A16,'Devis'!$H$12:$H$111)</f>
        <v/>
      </c>
      <c r="C16" s="29">
        <f>SUMIF('Devis'!$B$12:$B$111,A16,'Devis'!$M$12:$M$111)</f>
        <v/>
      </c>
    </row>
    <row r="17">
      <c r="A17" s="30" t="inlineStr">
        <is>
          <t>Boissons</t>
        </is>
      </c>
      <c r="B17" s="31">
        <f>SUMIF('Devis'!$B$12:$B$111,A17,'Devis'!$H$12:$H$111)</f>
        <v/>
      </c>
      <c r="C17" s="31">
        <f>SUMIF('Devis'!$B$12:$B$111,A17,'Devis'!$M$12:$M$111)</f>
        <v/>
      </c>
    </row>
    <row r="18">
      <c r="A18" s="28" t="inlineStr">
        <is>
          <t>Service</t>
        </is>
      </c>
      <c r="B18" s="29">
        <f>SUMIF('Devis'!$B$12:$B$111,A18,'Devis'!$H$12:$H$111)</f>
        <v/>
      </c>
      <c r="C18" s="29">
        <f>SUMIF('Devis'!$B$12:$B$111,A18,'Devis'!$M$12:$M$111)</f>
        <v/>
      </c>
    </row>
    <row r="19">
      <c r="A19" s="30" t="inlineStr">
        <is>
          <t>Location</t>
        </is>
      </c>
      <c r="B19" s="31">
        <f>SUMIF('Devis'!$B$12:$B$111,A19,'Devis'!$H$12:$H$111)</f>
        <v/>
      </c>
      <c r="C19" s="31">
        <f>SUMIF('Devis'!$B$12:$B$111,A19,'Devis'!$M$12:$M$111)</f>
        <v/>
      </c>
    </row>
    <row r="20">
      <c r="A20" s="28" t="inlineStr">
        <is>
          <t>Logistique</t>
        </is>
      </c>
      <c r="B20" s="29">
        <f>SUMIF('Devis'!$B$12:$B$111,A20,'Devis'!$H$12:$H$111)</f>
        <v/>
      </c>
      <c r="C20" s="29">
        <f>SUMIF('Devis'!$B$12:$B$111,A20,'Devis'!$M$12:$M$111)</f>
        <v/>
      </c>
    </row>
  </sheetData>
  <mergeCells count="1">
    <mergeCell ref="A1:H1"/>
  </mergeCells>
  <conditionalFormatting sqref="B12:B13">
    <cfRule type="expression" priority="1" dxfId="0" stopIfTrue="1">
      <formula>B12&gt;0</formula>
    </cfRule>
    <cfRule type="expression" priority="2" dxfId="1" stopIfTrue="1">
      <formula>B12&lt;=0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4A2AA5"/>
    <outlinePr summaryBelow="1" summaryRight="1"/>
    <pageSetUpPr/>
  </sheetPr>
  <dimension ref="A1:F1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05" customWidth="1" min="2" max="2"/>
    <col width="4" customWidth="1" min="3" max="3"/>
    <col width="4" customWidth="1" min="4" max="4"/>
    <col width="4" customWidth="1" min="5" max="5"/>
    <col width="4" customWidth="1" min="6" max="6"/>
  </cols>
  <sheetData>
    <row r="1" ht="28" customHeight="1">
      <c r="A1" s="1" t="inlineStr">
        <is>
          <t>MODE D'EMPLOI — DEVIS TRAITEUR</t>
        </is>
      </c>
    </row>
    <row r="3">
      <c r="A3" s="7" t="inlineStr">
        <is>
          <t>Consigne</t>
        </is>
      </c>
      <c r="B3" s="7" t="inlineStr">
        <is>
          <t>Détail</t>
        </is>
      </c>
    </row>
    <row r="4" ht="38" customHeight="1">
      <c r="A4" s="32" t="inlineStr">
        <is>
          <t>1</t>
        </is>
      </c>
      <c r="B4" s="33" t="inlineStr">
        <is>
          <t>Modifier uniquement les cellules jaunes : informations client, références, quantités, prix, remises et taux de TVA.</t>
        </is>
      </c>
    </row>
    <row r="5" ht="38" customHeight="1">
      <c r="A5" s="34" t="inlineStr">
        <is>
          <t>2</t>
        </is>
      </c>
      <c r="B5" s="35" t="inlineStr">
        <is>
          <t>Vérifier le nombre de convives, les quantités commandées et les taux de TVA appliqués à chaque prestation.</t>
        </is>
      </c>
    </row>
    <row r="6" ht="38" customHeight="1">
      <c r="A6" s="32" t="inlineStr">
        <is>
          <t>3</t>
        </is>
      </c>
      <c r="B6" s="33" t="inlineStr">
        <is>
          <t>Contrôler les mentions obligatoires du devis et de la facture avant transmission au client.</t>
        </is>
      </c>
    </row>
    <row r="7" ht="38" customHeight="1">
      <c r="A7" s="34" t="inlineStr">
        <is>
          <t>4</t>
        </is>
      </c>
      <c r="B7" s="35" t="inlineStr">
        <is>
          <t>Vérifier l'adresse de livraison, le lieu de réception, l'acompte demandé et les conditions de règlement.</t>
        </is>
      </c>
    </row>
    <row r="8" ht="38" customHeight="1">
      <c r="A8" s="32" t="inlineStr">
        <is>
          <t>5</t>
        </is>
      </c>
      <c r="B8" s="33" t="inlineStr">
        <is>
          <t>Ne pas supprimer les formules des montants, des totaux, du contrôle du devis et de la synthèse.</t>
        </is>
      </c>
    </row>
    <row r="9" ht="38" customHeight="1">
      <c r="A9" s="34" t="inlineStr">
        <is>
          <t>6</t>
        </is>
      </c>
      <c r="B9" s="35" t="inlineStr">
        <is>
          <t>Respecter le RGPD pour les coordonnées clients : limiter l'accès, conserver les données de manière sécurisée et les supprimer selon la politique interne.</t>
        </is>
      </c>
    </row>
    <row r="10" ht="38" customHeight="1">
      <c r="A10" s="32" t="inlineStr">
        <is>
          <t>7</t>
        </is>
      </c>
      <c r="B10" s="33" t="inlineStr">
        <is>
          <t>La feuille Catalogue alimente automatiquement le prix unitaire HT dans le devis à partir de la référence choisie.</t>
        </is>
      </c>
    </row>
    <row r="11" ht="38" customHeight="1">
      <c r="A11" s="34" t="inlineStr">
        <is>
          <t>8</t>
        </is>
      </c>
      <c r="B11" s="35" t="inlineStr">
        <is>
          <t>La feuille Synthèse présente les principaux indicateurs commerciaux et les graphiques de répartition.</t>
        </is>
      </c>
    </row>
    <row r="14" ht="35" customHeight="1">
      <c r="A14" s="3" t="inlineStr">
        <is>
          <t>Rappel</t>
        </is>
      </c>
      <c r="B14" s="36" t="inlineStr">
        <is>
          <t>Les cellules calculées sont volontairement distinctes des cellules de saisie afin de sécuriser le devis.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2026-09-07T09:36:41Z</dcterms:created>
  <dcterms:modified xmlns:dcterms="http://purl.org/dc/terms/" xmlns:xsi="http://www.w3.org/2001/XMLSchema-instance" xsi:type="dcterms:W3CDTF">2026-09-07T09:36:41Z</dcterms:modified>
</cp:coreProperties>
</file>