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itères de faisabilité" sheetId="1" state="visible" r:id="rId1"/>
    <sheet xmlns:r="http://schemas.openxmlformats.org/officeDocument/2006/relationships" name="Budget &amp; Rentabilité" sheetId="2" state="visible" r:id="rId2"/>
    <sheet xmlns:r="http://schemas.openxmlformats.org/officeDocument/2006/relationships" name="Tableau de bord"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3">
    <numFmt numFmtId="164" formatCode="0&quot; %&quot;"/>
    <numFmt numFmtId="165" formatCode="0.0%"/>
    <numFmt numFmtId="166" formatCode="#,##0&quot; €&quot;"/>
  </numFmts>
  <fonts count="7">
    <font>
      <name val="Calibri"/>
      <family val="2"/>
      <color theme="1"/>
      <sz val="11"/>
      <scheme val="minor"/>
    </font>
    <font>
      <name val="Calibri"/>
      <b val="1"/>
      <color rgb="004A2AA5"/>
      <sz val="16"/>
    </font>
    <font>
      <name val="Calibri"/>
      <i val="1"/>
      <color rgb="005D3BC4"/>
      <sz val="11"/>
    </font>
    <font>
      <name val="Calibri"/>
      <b val="1"/>
      <color rgb="00FFFFFF"/>
      <sz val="11"/>
    </font>
    <font>
      <name val="Calibri"/>
      <b val="1"/>
      <color rgb="001F1F1F"/>
      <sz val="11"/>
    </font>
    <font>
      <name val="Calibri"/>
      <b val="1"/>
      <sz val="10"/>
    </font>
    <font>
      <name val="Calibri"/>
      <sz val="10"/>
    </font>
  </fonts>
  <fills count="8">
    <fill>
      <patternFill/>
    </fill>
    <fill>
      <patternFill patternType="gray125"/>
    </fill>
    <fill>
      <patternFill patternType="solid">
        <fgColor rgb="004A2AA5"/>
      </patternFill>
    </fill>
    <fill>
      <patternFill patternType="solid">
        <fgColor rgb="00FFFBEB"/>
      </patternFill>
    </fill>
    <fill>
      <patternFill patternType="solid">
        <fgColor rgb="00F1EDFB"/>
      </patternFill>
    </fill>
    <fill>
      <patternFill patternType="solid">
        <fgColor rgb="00FFFFFF"/>
      </patternFill>
    </fill>
    <fill>
      <patternFill patternType="solid">
        <fgColor rgb="00FF6B4A"/>
      </patternFill>
    </fill>
    <fill>
      <patternFill patternType="solid">
        <fgColor rgb="005D3BC4"/>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5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4" borderId="1" applyAlignment="1" pivotButton="0" quotePrefix="0" xfId="0">
      <alignment horizontal="center" vertical="center" wrapText="1"/>
    </xf>
    <xf numFmtId="0" fontId="0" fillId="4" borderId="1" applyAlignment="1" pivotButton="0" quotePrefix="0" xfId="0">
      <alignment horizontal="left" vertical="center" wrapText="1"/>
    </xf>
    <xf numFmtId="164" fontId="0" fillId="3" borderId="1" applyAlignment="1" pivotButton="0" quotePrefix="0" xfId="0">
      <alignment horizontal="center" vertical="center" wrapText="1"/>
    </xf>
    <xf numFmtId="0" fontId="0" fillId="3" borderId="1" applyAlignment="1" pivotButton="0" quotePrefix="0" xfId="0">
      <alignment horizontal="center" vertical="center" wrapText="1"/>
    </xf>
    <xf numFmtId="2" fontId="0" fillId="4" borderId="1" applyAlignment="1" pivotButton="0" quotePrefix="0" xfId="0">
      <alignment horizontal="center" vertical="center" wrapText="1"/>
    </xf>
    <xf numFmtId="0" fontId="0" fillId="5" borderId="1" applyAlignment="1" pivotButton="0" quotePrefix="0" xfId="0">
      <alignment horizontal="center" vertical="center" wrapText="1"/>
    </xf>
    <xf numFmtId="0" fontId="0" fillId="5" borderId="1" applyAlignment="1" pivotButton="0" quotePrefix="0" xfId="0">
      <alignment horizontal="left" vertical="center" wrapText="1"/>
    </xf>
    <xf numFmtId="2" fontId="0" fillId="5" borderId="1" applyAlignment="1" pivotButton="0" quotePrefix="0" xfId="0">
      <alignment horizontal="center" vertical="center" wrapText="1"/>
    </xf>
    <xf numFmtId="0" fontId="4" fillId="6" borderId="1" applyAlignment="1" pivotButton="0" quotePrefix="0" xfId="0">
      <alignment horizontal="center" vertical="center" wrapText="1"/>
    </xf>
    <xf numFmtId="0" fontId="4" fillId="6" borderId="1" applyAlignment="1" pivotButton="0" quotePrefix="0" xfId="0">
      <alignment horizontal="left" vertical="center" wrapText="1"/>
    </xf>
    <xf numFmtId="164" fontId="4" fillId="6" borderId="1" applyAlignment="1" pivotButton="0" quotePrefix="0" xfId="0">
      <alignment horizontal="center" vertical="center" wrapText="1"/>
    </xf>
    <xf numFmtId="2" fontId="4" fillId="6" borderId="1" applyAlignment="1" pivotButton="0" quotePrefix="0" xfId="0">
      <alignment horizontal="center" vertical="center" wrapText="1"/>
    </xf>
    <xf numFmtId="0" fontId="5" fillId="0" borderId="0" pivotButton="0" quotePrefix="0" xfId="0"/>
    <xf numFmtId="165" fontId="5" fillId="0" borderId="0" pivotButton="0" quotePrefix="0" xfId="0"/>
    <xf numFmtId="166" fontId="0" fillId="3" borderId="1" applyAlignment="1" pivotButton="0" quotePrefix="0" xfId="0">
      <alignment horizontal="center" vertical="center" wrapText="1"/>
    </xf>
    <xf numFmtId="166" fontId="0" fillId="4" borderId="1" applyAlignment="1" pivotButton="0" quotePrefix="0" xfId="0">
      <alignment horizontal="center" vertical="center" wrapText="1"/>
    </xf>
    <xf numFmtId="165" fontId="0" fillId="4" borderId="1" applyAlignment="1" pivotButton="0" quotePrefix="0" xfId="0">
      <alignment horizontal="center" vertical="center" wrapText="1"/>
    </xf>
    <xf numFmtId="166" fontId="0" fillId="5" borderId="1" applyAlignment="1" pivotButton="0" quotePrefix="0" xfId="0">
      <alignment horizontal="center" vertical="center" wrapText="1"/>
    </xf>
    <xf numFmtId="165" fontId="0" fillId="5" borderId="1" applyAlignment="1" pivotButton="0" quotePrefix="0" xfId="0">
      <alignment horizontal="center" vertical="center" wrapText="1"/>
    </xf>
    <xf numFmtId="166" fontId="4" fillId="6" borderId="1" applyAlignment="1" pivotButton="0" quotePrefix="0" xfId="0">
      <alignment horizontal="center" vertical="center" wrapText="1"/>
    </xf>
    <xf numFmtId="165" fontId="4" fillId="6" borderId="1" applyAlignment="1" pivotButton="0" quotePrefix="0" xfId="0">
      <alignment horizontal="center" vertical="center" wrapText="1"/>
    </xf>
    <xf numFmtId="0" fontId="3" fillId="7" borderId="1" applyAlignment="1" pivotButton="0" quotePrefix="0" xfId="0">
      <alignment horizontal="center" vertical="center" wrapText="1"/>
    </xf>
    <xf numFmtId="0" fontId="0" fillId="7" borderId="1" pivotButton="0" quotePrefix="0" xfId="0"/>
    <xf numFmtId="0" fontId="5" fillId="0" borderId="1" pivotButton="0" quotePrefix="0" xfId="0"/>
    <xf numFmtId="0" fontId="0" fillId="0" borderId="1" pivotButton="0" quotePrefix="0" xfId="0"/>
    <xf numFmtId="166" fontId="5" fillId="0" borderId="1" pivotButton="0" quotePrefix="0" xfId="0"/>
    <xf numFmtId="165" fontId="5" fillId="0" borderId="1" pivotButton="0" quotePrefix="0" xfId="0"/>
    <xf numFmtId="0" fontId="6" fillId="0" borderId="1" pivotButton="0" quotePrefix="0" xfId="0"/>
    <xf numFmtId="166" fontId="0" fillId="0" borderId="1" pivotButton="0" quotePrefix="0" xfId="0"/>
    <xf numFmtId="0" fontId="6" fillId="4" borderId="1" applyAlignment="1" pivotButton="0" quotePrefix="0" xfId="0">
      <alignment horizontal="left" vertical="center" wrapText="1"/>
    </xf>
    <xf numFmtId="2" fontId="5" fillId="4" borderId="1" applyAlignment="1" pivotButton="0" quotePrefix="0" xfId="0">
      <alignment horizontal="center" vertical="center" wrapText="1"/>
    </xf>
    <xf numFmtId="0" fontId="6" fillId="5" borderId="1" applyAlignment="1" pivotButton="0" quotePrefix="0" xfId="0">
      <alignment horizontal="left" vertical="center" wrapText="1"/>
    </xf>
    <xf numFmtId="165" fontId="5" fillId="5" borderId="1" applyAlignment="1" pivotButton="0" quotePrefix="0" xfId="0">
      <alignment horizontal="center" vertical="center" wrapText="1"/>
    </xf>
    <xf numFmtId="49" fontId="5" fillId="4" borderId="1" applyAlignment="1" pivotButton="0" quotePrefix="0" xfId="0">
      <alignment horizontal="center" vertical="center" wrapText="1"/>
    </xf>
    <xf numFmtId="166" fontId="5" fillId="5" borderId="1" applyAlignment="1" pivotButton="0" quotePrefix="0" xfId="0">
      <alignment horizontal="center" vertical="center" wrapText="1"/>
    </xf>
    <xf numFmtId="166" fontId="5" fillId="4" borderId="1" applyAlignment="1" pivotButton="0" quotePrefix="0" xfId="0">
      <alignment horizontal="center" vertical="center" wrapText="1"/>
    </xf>
    <xf numFmtId="165" fontId="5" fillId="4" borderId="1" applyAlignment="1" pivotButton="0" quotePrefix="0" xfId="0">
      <alignment horizontal="center" vertical="center" wrapText="1"/>
    </xf>
    <xf numFmtId="0" fontId="3" fillId="7" borderId="0" pivotButton="0" quotePrefix="0" xfId="0"/>
    <xf numFmtId="0" fontId="0" fillId="7" borderId="0" pivotButton="0" quotePrefix="0" xfId="0"/>
    <xf numFmtId="0" fontId="6" fillId="4" borderId="1" pivotButton="0" quotePrefix="0" xfId="0"/>
    <xf numFmtId="166" fontId="0" fillId="4" borderId="1" pivotButton="0" quotePrefix="0" xfId="0"/>
    <xf numFmtId="0" fontId="6" fillId="5" borderId="1" pivotButton="0" quotePrefix="0" xfId="0"/>
    <xf numFmtId="166" fontId="0" fillId="5" borderId="1" pivotButton="0" quotePrefix="0" xfId="0"/>
    <xf numFmtId="0" fontId="5" fillId="4" borderId="1" applyAlignment="1" pivotButton="0" quotePrefix="0" xfId="0">
      <alignment horizontal="left" vertical="center" wrapText="1"/>
    </xf>
    <xf numFmtId="0" fontId="5" fillId="5" borderId="1" applyAlignment="1" pivotButton="0" quotePrefix="0" xfId="0">
      <alignment horizontal="left" vertical="center" wrapText="1"/>
    </xf>
    <xf numFmtId="0" fontId="3" fillId="7" borderId="0" applyAlignment="1" pivotButton="0" quotePrefix="0" xfId="0">
      <alignment horizontal="center" vertical="center" wrapText="1"/>
    </xf>
  </cellXfs>
  <cellStyles count="1">
    <cellStyle name="Normal" xfId="0" builtinId="0" hidden="0"/>
  </cellStyles>
  <dxfs count="4">
    <dxf>
      <font>
        <name val="Calibri"/>
        <b val="1"/>
        <color rgb="00DC2626"/>
        <sz val="10"/>
      </font>
      <fill>
        <patternFill patternType="solid">
          <fgColor rgb="00FEE2E2"/>
        </patternFill>
      </fill>
    </dxf>
    <dxf>
      <font>
        <name val="Calibri"/>
        <b val="1"/>
        <color rgb="0016A34A"/>
        <sz val="10"/>
      </font>
      <fill>
        <patternFill patternType="solid">
          <fgColor rgb="00DCFCE7"/>
        </patternFill>
      </fill>
    </dxf>
    <dxf>
      <font>
        <name val="Calibri"/>
        <b val="1"/>
        <color rgb="00DC2626"/>
        <sz val="10"/>
      </font>
    </dxf>
    <dxf>
      <font>
        <name val="Calibri"/>
        <b val="1"/>
        <color rgb="0016A34A"/>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Score pondéré par critère</a:t>
            </a:r>
          </a:p>
        </rich>
      </tx>
    </title>
    <plotArea>
      <barChart>
        <barDir val="col"/>
        <grouping val="clustered"/>
        <ser>
          <idx val="0"/>
          <order val="0"/>
          <tx>
            <strRef>
              <f>'Critères de faisabilité'!F4</f>
            </strRef>
          </tx>
          <spPr>
            <a:solidFill xmlns:a="http://schemas.openxmlformats.org/drawingml/2006/main">
              <a:srgbClr val="4A2AA5"/>
            </a:solidFill>
            <a:ln xmlns:a="http://schemas.openxmlformats.org/drawingml/2006/main">
              <a:prstDash val="solid"/>
            </a:ln>
          </spPr>
          <cat>
            <numRef>
              <f>'Critères de faisabilité'!$B$5:$B$14</f>
            </numRef>
          </cat>
          <val>
            <numRef>
              <f>'Critères de faisabilité'!$F$5:$F$14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Critère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Score pondéré</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budgétaire par catégorie</a:t>
            </a:r>
          </a:p>
        </rich>
      </tx>
    </title>
    <plotArea>
      <pieChart>
        <varyColors val="1"/>
        <ser>
          <idx val="0"/>
          <order val="0"/>
          <tx>
            <strRef>
              <f>'Tableau de bord'!B16</f>
            </strRef>
          </tx>
          <spPr>
            <a:ln xmlns:a="http://schemas.openxmlformats.org/drawingml/2006/main">
              <a:prstDash val="solid"/>
            </a:ln>
          </spPr>
          <cat>
            <numRef>
              <f>'Tableau de bord'!$A$17:$A$19</f>
            </numRef>
          </cat>
          <val>
            <numRef>
              <f>'Tableau de bord'!$B$17:$B$19</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Évolution du résultat net cumulé</a:t>
            </a:r>
          </a:p>
        </rich>
      </tx>
    </title>
    <plotArea>
      <lineChart>
        <grouping val="standard"/>
        <ser>
          <idx val="0"/>
          <order val="0"/>
          <tx>
            <strRef>
              <f>'Tableau de bord'!B22</f>
            </strRef>
          </tx>
          <spPr>
            <a:ln xmlns:a="http://schemas.openxmlformats.org/drawingml/2006/main" w="25000">
              <a:solidFill>
                <a:srgbClr val="16A34A"/>
              </a:solidFill>
              <a:prstDash val="solid"/>
            </a:ln>
          </spPr>
          <marker>
            <symbol val="none"/>
            <spPr>
              <a:ln xmlns:a="http://schemas.openxmlformats.org/drawingml/2006/main">
                <a:prstDash val="solid"/>
              </a:ln>
            </spPr>
          </marker>
          <cat>
            <numRef>
              <f>'Tableau de bord'!$A$23:$A$25</f>
            </numRef>
          </cat>
          <val>
            <numRef>
              <f>'Tableau de bord'!$B$23:$B$25</f>
            </numRef>
          </val>
        </ser>
        <axId val="10"/>
        <axId val="100"/>
      </lineChart>
      <catAx>
        <axId val="10"/>
        <scaling>
          <orientation val="minMax"/>
        </scaling>
        <axPos val="l"/>
        <title>
          <tx>
            <rich>
              <a:bodyPr xmlns:a="http://schemas.openxmlformats.org/drawingml/2006/main"/>
              <a:p xmlns:a="http://schemas.openxmlformats.org/drawingml/2006/main">
                <a:pPr>
                  <a:defRPr/>
                </a:pPr>
                <a:r>
                  <a:t>Exercice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Résultat cumulé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3</col>
      <colOff>0</colOff>
      <row>3</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21</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3</col>
      <colOff>0</colOff>
      <row>37</row>
      <rowOff>0</rowOff>
    </from>
    <ext cx="648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H17"/>
  <sheetViews>
    <sheetView workbookViewId="0">
      <pane ySplit="4" topLeftCell="A5" activePane="bottomLeft" state="frozen"/>
      <selection pane="bottomLeft" activeCell="A1" sqref="A1"/>
    </sheetView>
  </sheetViews>
  <sheetFormatPr baseColWidth="8" defaultRowHeight="15"/>
  <cols>
    <col width="6" customWidth="1" min="1" max="1"/>
    <col width="38" customWidth="1" min="2" max="2"/>
    <col width="16" customWidth="1" min="3" max="3"/>
    <col width="11" customWidth="1" min="4" max="4"/>
    <col width="11" customWidth="1" min="5" max="5"/>
    <col width="14" customWidth="1" min="6" max="6"/>
    <col width="14" customWidth="1" min="7" max="7"/>
    <col width="36" customWidth="1" min="8" max="8"/>
  </cols>
  <sheetData>
    <row r="1" ht="26" customHeight="1">
      <c r="A1" s="1" t="inlineStr">
        <is>
          <t>ÉTUDE DE FAISABILITÉ DU PROJET — GRILLE D'ÉVALUATION</t>
        </is>
      </c>
    </row>
    <row r="2">
      <c r="A2" s="2" t="inlineStr">
        <is>
          <t>Projet : Lancement d'une plateforme de covoiturage local — Analyse au 21/07/2026</t>
        </is>
      </c>
    </row>
    <row r="4">
      <c r="A4" s="3" t="inlineStr">
        <is>
          <t>N°</t>
        </is>
      </c>
      <c r="B4" s="3" t="inlineStr">
        <is>
          <t>Critère</t>
        </is>
      </c>
      <c r="C4" s="3" t="inlineStr">
        <is>
          <t>Catégorie</t>
        </is>
      </c>
      <c r="D4" s="3" t="inlineStr">
        <is>
          <t>Poids (%)</t>
        </is>
      </c>
      <c r="E4" s="3" t="inlineStr">
        <is>
          <t>Note (/5)</t>
        </is>
      </c>
      <c r="F4" s="3" t="inlineStr">
        <is>
          <t>Score pondéré</t>
        </is>
      </c>
      <c r="G4" s="3" t="inlineStr">
        <is>
          <t>Statut</t>
        </is>
      </c>
      <c r="H4" s="3" t="inlineStr">
        <is>
          <t>Commentaire</t>
        </is>
      </c>
    </row>
    <row r="5">
      <c r="A5" s="4" t="n">
        <v>1</v>
      </c>
      <c r="B5" s="5" t="inlineStr">
        <is>
          <t>Taille et croissance du marché cible</t>
        </is>
      </c>
      <c r="C5" s="4" t="inlineStr">
        <is>
          <t>Marché</t>
        </is>
      </c>
      <c r="D5" s="6" t="n">
        <v>15</v>
      </c>
      <c r="E5" s="7" t="n">
        <v>4</v>
      </c>
      <c r="F5" s="8">
        <f>D5*E5/100</f>
        <v/>
      </c>
      <c r="G5" s="4">
        <f>IF(F5&gt;=4,"Favorable",IF(F5&gt;=2.5,"À surveiller","Risque"))</f>
        <v/>
      </c>
      <c r="H5" s="5" t="inlineStr">
        <is>
          <t>Marché en forte croissance en région</t>
        </is>
      </c>
    </row>
    <row r="6">
      <c r="A6" s="9" t="n">
        <v>2</v>
      </c>
      <c r="B6" s="10" t="inlineStr">
        <is>
          <t>Intensité de la concurrence</t>
        </is>
      </c>
      <c r="C6" s="9" t="inlineStr">
        <is>
          <t>Marché</t>
        </is>
      </c>
      <c r="D6" s="6" t="n">
        <v>10</v>
      </c>
      <c r="E6" s="7" t="n">
        <v>3</v>
      </c>
      <c r="F6" s="11">
        <f>D6*E6/100</f>
        <v/>
      </c>
      <c r="G6" s="9">
        <f>IF(F6&gt;=4,"Favorable",IF(F6&gt;=2.5,"À surveiller","Risque"))</f>
        <v/>
      </c>
      <c r="H6" s="10" t="inlineStr">
        <is>
          <t>Plusieurs acteurs déjà positionnés</t>
        </is>
      </c>
    </row>
    <row r="7">
      <c r="A7" s="4" t="n">
        <v>3</v>
      </c>
      <c r="B7" s="5" t="inlineStr">
        <is>
          <t>Faisabilité technique de la solution</t>
        </is>
      </c>
      <c r="C7" s="4" t="inlineStr">
        <is>
          <t>Technique</t>
        </is>
      </c>
      <c r="D7" s="6" t="n">
        <v>10</v>
      </c>
      <c r="E7" s="7" t="n">
        <v>5</v>
      </c>
      <c r="F7" s="8">
        <f>D7*E7/100</f>
        <v/>
      </c>
      <c r="G7" s="4">
        <f>IF(F7&gt;=4,"Favorable",IF(F7&gt;=2.5,"À surveiller","Risque"))</f>
        <v/>
      </c>
      <c r="H7" s="5" t="inlineStr">
        <is>
          <t>Technologie éprouvée, équipe compétente</t>
        </is>
      </c>
    </row>
    <row r="8">
      <c r="A8" s="9" t="n">
        <v>4</v>
      </c>
      <c r="B8" s="10" t="inlineStr">
        <is>
          <t>Disponibilité des financements</t>
        </is>
      </c>
      <c r="C8" s="9" t="inlineStr">
        <is>
          <t>Financier</t>
        </is>
      </c>
      <c r="D8" s="6" t="n">
        <v>15</v>
      </c>
      <c r="E8" s="7" t="n">
        <v>3</v>
      </c>
      <c r="F8" s="11">
        <f>D8*E8/100</f>
        <v/>
      </c>
      <c r="G8" s="9">
        <f>IF(F8&gt;=4,"Favorable",IF(F8&gt;=2.5,"À surveiller","Risque"))</f>
        <v/>
      </c>
      <c r="H8" s="10" t="inlineStr">
        <is>
          <t>Apport initial limité, recherche d'investisseurs</t>
        </is>
      </c>
    </row>
    <row r="9">
      <c r="A9" s="4" t="n">
        <v>5</v>
      </c>
      <c r="B9" s="5" t="inlineStr">
        <is>
          <t>Rentabilité prévisionnelle</t>
        </is>
      </c>
      <c r="C9" s="4" t="inlineStr">
        <is>
          <t>Financier</t>
        </is>
      </c>
      <c r="D9" s="6" t="n">
        <v>10</v>
      </c>
      <c r="E9" s="7" t="n">
        <v>4</v>
      </c>
      <c r="F9" s="8">
        <f>D9*E9/100</f>
        <v/>
      </c>
      <c r="G9" s="4">
        <f>IF(F9&gt;=4,"Favorable",IF(F9&gt;=2.5,"À surveiller","Risque"))</f>
        <v/>
      </c>
      <c r="H9" s="5" t="inlineStr">
        <is>
          <t>Seuil de rentabilité atteint en année 2</t>
        </is>
      </c>
    </row>
    <row r="10">
      <c r="A10" s="9" t="n">
        <v>6</v>
      </c>
      <c r="B10" s="10" t="inlineStr">
        <is>
          <t>Conformité réglementaire et juridique</t>
        </is>
      </c>
      <c r="C10" s="9" t="inlineStr">
        <is>
          <t>Juridique</t>
        </is>
      </c>
      <c r="D10" s="6" t="n">
        <v>10</v>
      </c>
      <c r="E10" s="7" t="n">
        <v>2</v>
      </c>
      <c r="F10" s="11">
        <f>D10*E10/100</f>
        <v/>
      </c>
      <c r="G10" s="9">
        <f>IF(F10&gt;=4,"Favorable",IF(F10&gt;=2.5,"À surveiller","Risque"))</f>
        <v/>
      </c>
      <c r="H10" s="10" t="inlineStr">
        <is>
          <t>Réglementation transport à clarifier</t>
        </is>
      </c>
    </row>
    <row r="11">
      <c r="A11" s="4" t="n">
        <v>7</v>
      </c>
      <c r="B11" s="5" t="inlineStr">
        <is>
          <t>Disponibilité des compétences humaines</t>
        </is>
      </c>
      <c r="C11" s="4" t="inlineStr">
        <is>
          <t>Humain</t>
        </is>
      </c>
      <c r="D11" s="6" t="n">
        <v>5</v>
      </c>
      <c r="E11" s="7" t="n">
        <v>5</v>
      </c>
      <c r="F11" s="8">
        <f>D11*E11/100</f>
        <v/>
      </c>
      <c r="G11" s="4">
        <f>IF(F11&gt;=4,"Favorable",IF(F11&gt;=2.5,"À surveiller","Risque"))</f>
        <v/>
      </c>
      <c r="H11" s="5" t="inlineStr">
        <is>
          <t>Équipe fondatrice complète et motivée</t>
        </is>
      </c>
    </row>
    <row r="12">
      <c r="A12" s="9" t="n">
        <v>8</v>
      </c>
      <c r="B12" s="10" t="inlineStr">
        <is>
          <t>Impact environnemental du projet</t>
        </is>
      </c>
      <c r="C12" s="9" t="inlineStr">
        <is>
          <t>Environnemental</t>
        </is>
      </c>
      <c r="D12" s="6" t="n">
        <v>5</v>
      </c>
      <c r="E12" s="7" t="n">
        <v>3</v>
      </c>
      <c r="F12" s="11">
        <f>D12*E12/100</f>
        <v/>
      </c>
      <c r="G12" s="9">
        <f>IF(F12&gt;=4,"Favorable",IF(F12&gt;=2.5,"À surveiller","Risque"))</f>
        <v/>
      </c>
      <c r="H12" s="10" t="inlineStr">
        <is>
          <t>Réduction d'émissions à quantifier</t>
        </is>
      </c>
    </row>
    <row r="13">
      <c r="A13" s="4" t="n">
        <v>9</v>
      </c>
      <c r="B13" s="5" t="inlineStr">
        <is>
          <t>Accès aux partenaires stratégiques</t>
        </is>
      </c>
      <c r="C13" s="4" t="inlineStr">
        <is>
          <t>Partenariats</t>
        </is>
      </c>
      <c r="D13" s="6" t="n">
        <v>10</v>
      </c>
      <c r="E13" s="7" t="n">
        <v>4</v>
      </c>
      <c r="F13" s="8">
        <f>D13*E13/100</f>
        <v/>
      </c>
      <c r="G13" s="4">
        <f>IF(F13&gt;=4,"Favorable",IF(F13&gt;=2.5,"À surveiller","Risque"))</f>
        <v/>
      </c>
      <c r="H13" s="5" t="inlineStr">
        <is>
          <t>Collectivités locales intéressées</t>
        </is>
      </c>
    </row>
    <row r="14">
      <c r="A14" s="9" t="n">
        <v>10</v>
      </c>
      <c r="B14" s="10" t="inlineStr">
        <is>
          <t>Acceptabilité par les utilisateurs finaux</t>
        </is>
      </c>
      <c r="C14" s="9" t="inlineStr">
        <is>
          <t>Marché</t>
        </is>
      </c>
      <c r="D14" s="6" t="n">
        <v>10</v>
      </c>
      <c r="E14" s="7" t="n">
        <v>4</v>
      </c>
      <c r="F14" s="11">
        <f>D14*E14/100</f>
        <v/>
      </c>
      <c r="G14" s="9">
        <f>IF(F14&gt;=4,"Favorable",IF(F14&gt;=2.5,"À surveiller","Risque"))</f>
        <v/>
      </c>
      <c r="H14" s="10" t="inlineStr">
        <is>
          <t>Bon accueil lors des tests utilisateurs</t>
        </is>
      </c>
    </row>
    <row r="15">
      <c r="A15" s="12" t="n"/>
      <c r="B15" s="13" t="inlineStr">
        <is>
          <t>TOTAL / MOYENNE PONDÉRÉE</t>
        </is>
      </c>
      <c r="C15" s="12" t="n"/>
      <c r="D15" s="14">
        <f>SUM(D5:D14)</f>
        <v/>
      </c>
      <c r="E15" s="12" t="n"/>
      <c r="F15" s="15">
        <f>SUM(F5:F14)</f>
        <v/>
      </c>
      <c r="G15" s="12">
        <f>IF(F15&gt;=4,"Favorable",IF(F15&gt;=2.5,"À surveiller","Risque"))</f>
        <v/>
      </c>
      <c r="H15" s="13" t="inlineStr">
        <is>
          <t>Score global sur 5 points</t>
        </is>
      </c>
    </row>
    <row r="17">
      <c r="B17" s="16" t="inlineStr">
        <is>
          <t>Indice de faisabilité global (%)</t>
        </is>
      </c>
      <c r="F17" s="17">
        <f>F15/5</f>
        <v/>
      </c>
    </row>
  </sheetData>
  <mergeCells count="2">
    <mergeCell ref="A1:H1"/>
    <mergeCell ref="A2:H2"/>
  </mergeCells>
  <conditionalFormatting sqref="G5:G15">
    <cfRule type="expression" priority="1" dxfId="0" stopIfTrue="1">
      <formula>G5="Risque"</formula>
    </cfRule>
    <cfRule type="expression" priority="2" dxfId="1" stopIfTrue="1">
      <formula>G5="Favorable"</formula>
    </cfRule>
  </conditionalFormatting>
  <dataValidations count="1">
    <dataValidation sqref="C5:C14" showErrorMessage="1" showInputMessage="1" allowBlank="1" type="list">
      <formula1>"Marché,Technique,Financier,Juridique,Humain,Environnemental,Partenariats"</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30"/>
  <sheetViews>
    <sheetView workbookViewId="0">
      <pane ySplit="4" topLeftCell="A5" activePane="bottomLeft" state="frozen"/>
      <selection pane="bottomLeft" activeCell="A1" sqref="A1"/>
    </sheetView>
  </sheetViews>
  <sheetFormatPr baseColWidth="8" defaultRowHeight="15"/>
  <cols>
    <col width="40" customWidth="1" min="1" max="1"/>
    <col width="18" customWidth="1" min="2" max="2"/>
    <col width="14" customWidth="1" min="3" max="3"/>
    <col width="14" customWidth="1" min="4" max="4"/>
    <col width="14" customWidth="1" min="5" max="5"/>
    <col width="16" customWidth="1" min="6" max="6"/>
    <col width="12" customWidth="1" min="7" max="7"/>
  </cols>
  <sheetData>
    <row r="1" ht="26" customHeight="1">
      <c r="A1" s="1" t="inlineStr">
        <is>
          <t>BUDGET PRÉVISIONNEL ET RENTABILITÉ DU PROJET</t>
        </is>
      </c>
    </row>
    <row r="2">
      <c r="A2" s="2" t="inlineStr">
        <is>
          <t>Prévisions financières sur 3 exercices (montants en euros)</t>
        </is>
      </c>
    </row>
    <row r="4">
      <c r="A4" s="3" t="inlineStr">
        <is>
          <t>Poste</t>
        </is>
      </c>
      <c r="B4" s="3" t="inlineStr">
        <is>
          <t>Catégorie</t>
        </is>
      </c>
      <c r="C4" s="3" t="inlineStr">
        <is>
          <t>Année 1 (€)</t>
        </is>
      </c>
      <c r="D4" s="3" t="inlineStr">
        <is>
          <t>Année 2 (€)</t>
        </is>
      </c>
      <c r="E4" s="3" t="inlineStr">
        <is>
          <t>Année 3 (€)</t>
        </is>
      </c>
      <c r="F4" s="3" t="inlineStr">
        <is>
          <t>Total (€)</t>
        </is>
      </c>
      <c r="G4" s="3" t="inlineStr">
        <is>
          <t>% du total</t>
        </is>
      </c>
    </row>
    <row r="5">
      <c r="A5" s="5" t="inlineStr">
        <is>
          <t>Étude de marché</t>
        </is>
      </c>
      <c r="B5" s="4" t="inlineStr">
        <is>
          <t>Investissement</t>
        </is>
      </c>
      <c r="C5" s="18" t="n">
        <v>5000</v>
      </c>
      <c r="D5" s="18" t="n">
        <v>0</v>
      </c>
      <c r="E5" s="18" t="n">
        <v>0</v>
      </c>
      <c r="F5" s="19">
        <f>SUM(C5:E5)</f>
        <v/>
      </c>
      <c r="G5" s="20">
        <f>IFERROR(F5/$F$15,0)</f>
        <v/>
      </c>
    </row>
    <row r="6">
      <c r="A6" s="10" t="inlineStr">
        <is>
          <t>Développement produit / plateforme</t>
        </is>
      </c>
      <c r="B6" s="9" t="inlineStr">
        <is>
          <t>Investissement</t>
        </is>
      </c>
      <c r="C6" s="18" t="n">
        <v>20000</v>
      </c>
      <c r="D6" s="18" t="n">
        <v>5000</v>
      </c>
      <c r="E6" s="18" t="n">
        <v>0</v>
      </c>
      <c r="F6" s="21">
        <f>SUM(C6:E6)</f>
        <v/>
      </c>
      <c r="G6" s="22">
        <f>IFERROR(F6/$F$15,0)</f>
        <v/>
      </c>
    </row>
    <row r="7">
      <c r="A7" s="5" t="inlineStr">
        <is>
          <t>Achat matériel informatique</t>
        </is>
      </c>
      <c r="B7" s="4" t="inlineStr">
        <is>
          <t>Investissement</t>
        </is>
      </c>
      <c r="C7" s="18" t="n">
        <v>15000</v>
      </c>
      <c r="D7" s="18" t="n">
        <v>0</v>
      </c>
      <c r="E7" s="18" t="n">
        <v>0</v>
      </c>
      <c r="F7" s="19">
        <f>SUM(C7:E7)</f>
        <v/>
      </c>
      <c r="G7" s="20">
        <f>IFERROR(F7/$F$15,0)</f>
        <v/>
      </c>
    </row>
    <row r="8">
      <c r="A8" s="10" t="inlineStr">
        <is>
          <t>Frais juridiques et dépôt de marque</t>
        </is>
      </c>
      <c r="B8" s="9" t="inlineStr">
        <is>
          <t>Investissement</t>
        </is>
      </c>
      <c r="C8" s="18" t="n">
        <v>3000</v>
      </c>
      <c r="D8" s="18" t="n">
        <v>0</v>
      </c>
      <c r="E8" s="18" t="n">
        <v>0</v>
      </c>
      <c r="F8" s="21">
        <f>SUM(C8:E8)</f>
        <v/>
      </c>
      <c r="G8" s="22">
        <f>IFERROR(F8/$F$15,0)</f>
        <v/>
      </c>
    </row>
    <row r="9">
      <c r="A9" s="5" t="inlineStr">
        <is>
          <t>Marketing et communication</t>
        </is>
      </c>
      <c r="B9" s="4" t="inlineStr">
        <is>
          <t>Fonctionnement</t>
        </is>
      </c>
      <c r="C9" s="18" t="n">
        <v>8000</v>
      </c>
      <c r="D9" s="18" t="n">
        <v>10000</v>
      </c>
      <c r="E9" s="18" t="n">
        <v>12000</v>
      </c>
      <c r="F9" s="19">
        <f>SUM(C9:E9)</f>
        <v/>
      </c>
      <c r="G9" s="20">
        <f>IFERROR(F9/$F$15,0)</f>
        <v/>
      </c>
    </row>
    <row r="10">
      <c r="A10" s="10" t="inlineStr">
        <is>
          <t>Salaires équipe fondatrice</t>
        </is>
      </c>
      <c r="B10" s="9" t="inlineStr">
        <is>
          <t>Fonctionnement</t>
        </is>
      </c>
      <c r="C10" s="18" t="n">
        <v>60000</v>
      </c>
      <c r="D10" s="18" t="n">
        <v>65000</v>
      </c>
      <c r="E10" s="18" t="n">
        <v>70000</v>
      </c>
      <c r="F10" s="21">
        <f>SUM(C10:E10)</f>
        <v/>
      </c>
      <c r="G10" s="22">
        <f>IFERROR(F10/$F$15,0)</f>
        <v/>
      </c>
    </row>
    <row r="11">
      <c r="A11" s="5" t="inlineStr">
        <is>
          <t>Loyer et charges bureaux</t>
        </is>
      </c>
      <c r="B11" s="4" t="inlineStr">
        <is>
          <t>Fonctionnement</t>
        </is>
      </c>
      <c r="C11" s="18" t="n">
        <v>12000</v>
      </c>
      <c r="D11" s="18" t="n">
        <v>12000</v>
      </c>
      <c r="E11" s="18" t="n">
        <v>12000</v>
      </c>
      <c r="F11" s="19">
        <f>SUM(C11:E11)</f>
        <v/>
      </c>
      <c r="G11" s="20">
        <f>IFERROR(F11/$F$15,0)</f>
        <v/>
      </c>
    </row>
    <row r="12">
      <c r="A12" s="10" t="inlineStr">
        <is>
          <t>Revenus ventes / abonnements</t>
        </is>
      </c>
      <c r="B12" s="9" t="inlineStr">
        <is>
          <t>Revenu</t>
        </is>
      </c>
      <c r="C12" s="18" t="n">
        <v>30000</v>
      </c>
      <c r="D12" s="18" t="n">
        <v>90000</v>
      </c>
      <c r="E12" s="18" t="n">
        <v>150000</v>
      </c>
      <c r="F12" s="21">
        <f>SUM(C12:E12)</f>
        <v/>
      </c>
      <c r="G12" s="22">
        <f>IFERROR(F12/$F$15,0)</f>
        <v/>
      </c>
    </row>
    <row r="13">
      <c r="A13" s="5" t="inlineStr">
        <is>
          <t>Subventions publiques régionales</t>
        </is>
      </c>
      <c r="B13" s="4" t="inlineStr">
        <is>
          <t>Revenu</t>
        </is>
      </c>
      <c r="C13" s="18" t="n">
        <v>10000</v>
      </c>
      <c r="D13" s="18" t="n">
        <v>5000</v>
      </c>
      <c r="E13" s="18" t="n">
        <v>0</v>
      </c>
      <c r="F13" s="19">
        <f>SUM(C13:E13)</f>
        <v/>
      </c>
      <c r="G13" s="20">
        <f>IFERROR(F13/$F$15,0)</f>
        <v/>
      </c>
    </row>
    <row r="14">
      <c r="A14" s="10" t="inlineStr">
        <is>
          <t>Autres revenus (partenariats)</t>
        </is>
      </c>
      <c r="B14" s="9" t="inlineStr">
        <is>
          <t>Revenu</t>
        </is>
      </c>
      <c r="C14" s="18" t="n">
        <v>2000</v>
      </c>
      <c r="D14" s="18" t="n">
        <v>3000</v>
      </c>
      <c r="E14" s="18" t="n">
        <v>5000</v>
      </c>
      <c r="F14" s="21">
        <f>SUM(C14:E14)</f>
        <v/>
      </c>
      <c r="G14" s="22">
        <f>IFERROR(F14/$F$15,0)</f>
        <v/>
      </c>
    </row>
    <row r="15">
      <c r="A15" s="13" t="inlineStr">
        <is>
          <t>TOTAL GÉNÉRAL</t>
        </is>
      </c>
      <c r="B15" s="12" t="n"/>
      <c r="C15" s="12" t="n"/>
      <c r="D15" s="12" t="n"/>
      <c r="E15" s="12" t="n"/>
      <c r="F15" s="23">
        <f>SUM(F5:F14)</f>
        <v/>
      </c>
      <c r="G15" s="24">
        <f>SUM(G5:G14)</f>
        <v/>
      </c>
    </row>
    <row r="17">
      <c r="A17" s="25" t="inlineStr">
        <is>
          <t>SYNTHÈSE FINANCIÈRE</t>
        </is>
      </c>
      <c r="B17" s="26" t="n"/>
      <c r="C17" s="26" t="n"/>
      <c r="D17" s="26" t="n"/>
      <c r="E17" s="26" t="n"/>
      <c r="F17" s="26" t="n"/>
      <c r="G17" s="26" t="n"/>
    </row>
    <row r="18">
      <c r="A18" s="27" t="inlineStr">
        <is>
          <t>Total Investissement</t>
        </is>
      </c>
      <c r="B18" s="28" t="n"/>
      <c r="C18" s="28" t="n"/>
      <c r="D18" s="28" t="n"/>
      <c r="E18" s="28" t="n"/>
      <c r="F18" s="29">
        <f>SUMIF(B5:B14,"Investissement",F5:F14)</f>
        <v/>
      </c>
      <c r="G18" s="28" t="n"/>
    </row>
    <row r="19">
      <c r="A19" s="27" t="inlineStr">
        <is>
          <t>Total Fonctionnement</t>
        </is>
      </c>
      <c r="B19" s="28" t="n"/>
      <c r="C19" s="28" t="n"/>
      <c r="D19" s="28" t="n"/>
      <c r="E19" s="28" t="n"/>
      <c r="F19" s="29">
        <f>SUMIF(B5:B14,"Fonctionnement",F5:F14)</f>
        <v/>
      </c>
      <c r="G19" s="28" t="n"/>
    </row>
    <row r="20">
      <c r="A20" s="27" t="inlineStr">
        <is>
          <t>Total Coûts (Investissement + Fonctionnement)</t>
        </is>
      </c>
      <c r="B20" s="28" t="n"/>
      <c r="C20" s="28" t="n"/>
      <c r="D20" s="28" t="n"/>
      <c r="E20" s="28" t="n"/>
      <c r="F20" s="29">
        <f>F18+F19</f>
        <v/>
      </c>
      <c r="G20" s="28" t="n"/>
    </row>
    <row r="21">
      <c r="A21" s="27" t="inlineStr">
        <is>
          <t>Total Revenus prévisionnels</t>
        </is>
      </c>
      <c r="B21" s="28" t="n"/>
      <c r="C21" s="28" t="n"/>
      <c r="D21" s="28" t="n"/>
      <c r="E21" s="28" t="n"/>
      <c r="F21" s="29">
        <f>SUMIF(B5:B14,"Revenu",F5:F14)</f>
        <v/>
      </c>
      <c r="G21" s="28" t="n"/>
    </row>
    <row r="22">
      <c r="A22" s="27" t="inlineStr">
        <is>
          <t>Résultat net prévisionnel</t>
        </is>
      </c>
      <c r="B22" s="28" t="n"/>
      <c r="C22" s="28" t="n"/>
      <c r="D22" s="28" t="n"/>
      <c r="E22" s="28" t="n"/>
      <c r="F22" s="29">
        <f>F21-F20</f>
        <v/>
      </c>
      <c r="G22" s="28" t="n"/>
    </row>
    <row r="23">
      <c r="A23" s="27" t="inlineStr">
        <is>
          <t>ROI (Résultat net / Coûts)</t>
        </is>
      </c>
      <c r="B23" s="28" t="n"/>
      <c r="C23" s="28" t="n"/>
      <c r="D23" s="28" t="n"/>
      <c r="E23" s="28" t="n"/>
      <c r="F23" s="30">
        <f>IFERROR(F22/F20,0)</f>
        <v/>
      </c>
      <c r="G23" s="28" t="n"/>
    </row>
    <row r="25">
      <c r="A25" s="31" t="inlineStr">
        <is>
          <t>Résultat net Année 1</t>
        </is>
      </c>
      <c r="B25" s="28" t="n"/>
      <c r="C25" s="28" t="n"/>
      <c r="D25" s="28" t="n"/>
      <c r="E25" s="28" t="n"/>
      <c r="F25" s="32">
        <f>SUMIF($B$5:$B$14,"Revenu",C5:C14)-SUMIF($B$5:$B$14,"Investissement",C5:C14)-SUMIF($B$5:$B$14,"Fonctionnement",C5:C14)</f>
        <v/>
      </c>
      <c r="G25" s="28" t="n"/>
    </row>
    <row r="26">
      <c r="A26" s="31" t="inlineStr">
        <is>
          <t>Résultat net Année 2</t>
        </is>
      </c>
      <c r="B26" s="28" t="n"/>
      <c r="C26" s="28" t="n"/>
      <c r="D26" s="28" t="n"/>
      <c r="E26" s="28" t="n"/>
      <c r="F26" s="32">
        <f>SUMIF($B$5:$B$14,"Revenu",D5:D14)-SUMIF($B$5:$B$14,"Investissement",D5:D14)-SUMIF($B$5:$B$14,"Fonctionnement",D5:D14)</f>
        <v/>
      </c>
      <c r="G26" s="28" t="n"/>
    </row>
    <row r="27">
      <c r="A27" s="31" t="inlineStr">
        <is>
          <t>Résultat net Année 3</t>
        </is>
      </c>
      <c r="B27" s="28" t="n"/>
      <c r="C27" s="28" t="n"/>
      <c r="D27" s="28" t="n"/>
      <c r="E27" s="28" t="n"/>
      <c r="F27" s="32">
        <f>SUMIF($B$5:$B$14,"Revenu",E5:E14)-SUMIF($B$5:$B$14,"Investissement",E5:E14)-SUMIF($B$5:$B$14,"Fonctionnement",E5:E14)</f>
        <v/>
      </c>
      <c r="G27" s="28" t="n"/>
    </row>
    <row r="28">
      <c r="A28" s="27" t="inlineStr">
        <is>
          <t>Résultat cumulé Année 1</t>
        </is>
      </c>
      <c r="B28" s="28" t="n"/>
      <c r="C28" s="28" t="n"/>
      <c r="D28" s="28" t="n"/>
      <c r="E28" s="28" t="n"/>
      <c r="F28" s="29">
        <f>F25</f>
        <v/>
      </c>
      <c r="G28" s="28" t="n"/>
    </row>
    <row r="29">
      <c r="A29" s="27" t="inlineStr">
        <is>
          <t>Résultat cumulé Année 2</t>
        </is>
      </c>
      <c r="B29" s="28" t="n"/>
      <c r="C29" s="28" t="n"/>
      <c r="D29" s="28" t="n"/>
      <c r="E29" s="28" t="n"/>
      <c r="F29" s="29">
        <f>F28+F26</f>
        <v/>
      </c>
      <c r="G29" s="28" t="n"/>
    </row>
    <row r="30">
      <c r="A30" s="27" t="inlineStr">
        <is>
          <t>Résultat cumulé Année 3</t>
        </is>
      </c>
      <c r="B30" s="28" t="n"/>
      <c r="C30" s="28" t="n"/>
      <c r="D30" s="28" t="n"/>
      <c r="E30" s="28" t="n"/>
      <c r="F30" s="29">
        <f>F29+F27</f>
        <v/>
      </c>
      <c r="G30" s="28" t="n"/>
    </row>
  </sheetData>
  <mergeCells count="15">
    <mergeCell ref="A1:G1"/>
    <mergeCell ref="A2:G2"/>
    <mergeCell ref="A17:G17"/>
    <mergeCell ref="A18:E18"/>
    <mergeCell ref="A19:E19"/>
    <mergeCell ref="A20:E20"/>
    <mergeCell ref="A21:E21"/>
    <mergeCell ref="A22:E22"/>
    <mergeCell ref="A23:E23"/>
    <mergeCell ref="A25:E25"/>
    <mergeCell ref="A26:E26"/>
    <mergeCell ref="A27:E27"/>
    <mergeCell ref="A28:E28"/>
    <mergeCell ref="A29:E29"/>
    <mergeCell ref="A30:E30"/>
  </mergeCells>
  <conditionalFormatting sqref="F22">
    <cfRule type="expression" priority="1" dxfId="2">
      <formula>F22&lt;0</formula>
    </cfRule>
    <cfRule type="expression" priority="2" dxfId="3">
      <formula>F22&gt;=0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34" customWidth="1" min="1" max="1"/>
    <col width="20" customWidth="1" min="2" max="2"/>
    <col width="4"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s>
  <sheetData>
    <row r="1" ht="26" customHeight="1">
      <c r="A1" s="1" t="inlineStr">
        <is>
          <t>TABLEAU DE BORD — ÉTUDE DE FAISABILITÉ</t>
        </is>
      </c>
    </row>
    <row r="2">
      <c r="A2" s="2" t="inlineStr">
        <is>
          <t>Synthèse des indicateurs clés du projet</t>
        </is>
      </c>
    </row>
    <row r="4">
      <c r="A4" s="3" t="inlineStr">
        <is>
          <t>Indicateur clé</t>
        </is>
      </c>
      <c r="B4" s="3" t="inlineStr">
        <is>
          <t>Valeur</t>
        </is>
      </c>
    </row>
    <row r="5">
      <c r="A5" s="33" t="inlineStr">
        <is>
          <t>Score global de faisabilité (/5)</t>
        </is>
      </c>
      <c r="B5" s="34">
        <f>'Critères de faisabilité'!F15</f>
        <v/>
      </c>
    </row>
    <row r="6">
      <c r="A6" s="35" t="inlineStr">
        <is>
          <t>Indice de faisabilité (%)</t>
        </is>
      </c>
      <c r="B6" s="36">
        <f>'Critères de faisabilité'!F17</f>
        <v/>
      </c>
    </row>
    <row r="7">
      <c r="A7" s="33" t="inlineStr">
        <is>
          <t>Statut global</t>
        </is>
      </c>
      <c r="B7" s="37">
        <f>'Critères de faisabilité'!G15</f>
        <v/>
      </c>
    </row>
    <row r="8">
      <c r="A8" s="35" t="inlineStr">
        <is>
          <t>Total Investissement (€)</t>
        </is>
      </c>
      <c r="B8" s="38">
        <f>'Budget &amp; Rentabilité'!F18</f>
        <v/>
      </c>
    </row>
    <row r="9">
      <c r="A9" s="33" t="inlineStr">
        <is>
          <t>Total Fonctionnement (€)</t>
        </is>
      </c>
      <c r="B9" s="39">
        <f>'Budget &amp; Rentabilité'!F19</f>
        <v/>
      </c>
    </row>
    <row r="10">
      <c r="A10" s="35" t="inlineStr">
        <is>
          <t>Total Coûts (€)</t>
        </is>
      </c>
      <c r="B10" s="38">
        <f>'Budget &amp; Rentabilité'!F20</f>
        <v/>
      </c>
    </row>
    <row r="11">
      <c r="A11" s="33" t="inlineStr">
        <is>
          <t>Total Revenus (€)</t>
        </is>
      </c>
      <c r="B11" s="39">
        <f>'Budget &amp; Rentabilité'!F21</f>
        <v/>
      </c>
    </row>
    <row r="12">
      <c r="A12" s="35" t="inlineStr">
        <is>
          <t>Résultat net prévisionnel (€)</t>
        </is>
      </c>
      <c r="B12" s="38">
        <f>'Budget &amp; Rentabilité'!F22</f>
        <v/>
      </c>
    </row>
    <row r="13">
      <c r="A13" s="33" t="inlineStr">
        <is>
          <t>ROI global (%)</t>
        </is>
      </c>
      <c r="B13" s="40">
        <f>'Budget &amp; Rentabilité'!F23</f>
        <v/>
      </c>
    </row>
    <row r="15">
      <c r="A15" s="41" t="inlineStr">
        <is>
          <t>Répartition budgétaire par catégorie</t>
        </is>
      </c>
      <c r="B15" s="42" t="n"/>
    </row>
    <row r="16">
      <c r="A16" s="3" t="inlineStr">
        <is>
          <t>Catégorie</t>
        </is>
      </c>
      <c r="B16" s="3" t="inlineStr">
        <is>
          <t>Montant (€)</t>
        </is>
      </c>
    </row>
    <row r="17">
      <c r="A17" s="43" t="inlineStr">
        <is>
          <t>Investissement</t>
        </is>
      </c>
      <c r="B17" s="44">
        <f>'Budget &amp; Rentabilité'!F18</f>
        <v/>
      </c>
    </row>
    <row r="18">
      <c r="A18" s="45" t="inlineStr">
        <is>
          <t>Fonctionnement</t>
        </is>
      </c>
      <c r="B18" s="46">
        <f>'Budget &amp; Rentabilité'!F19</f>
        <v/>
      </c>
    </row>
    <row r="19">
      <c r="A19" s="43" t="inlineStr">
        <is>
          <t>Revenus</t>
        </is>
      </c>
      <c r="B19" s="44">
        <f>'Budget &amp; Rentabilité'!F21</f>
        <v/>
      </c>
    </row>
    <row r="21">
      <c r="A21" s="41" t="inlineStr">
        <is>
          <t>Résultat net cumulé par année</t>
        </is>
      </c>
      <c r="B21" s="42" t="n"/>
    </row>
    <row r="22">
      <c r="A22" s="3" t="inlineStr">
        <is>
          <t>Exercice</t>
        </is>
      </c>
      <c r="B22" s="3" t="inlineStr">
        <is>
          <t>Résultat cumulé (€)</t>
        </is>
      </c>
    </row>
    <row r="23">
      <c r="A23" s="43" t="inlineStr">
        <is>
          <t>Année 1</t>
        </is>
      </c>
      <c r="B23" s="44">
        <f>'Budget &amp; Rentabilité'!F28</f>
        <v/>
      </c>
    </row>
    <row r="24">
      <c r="A24" s="45" t="inlineStr">
        <is>
          <t>Année 2</t>
        </is>
      </c>
      <c r="B24" s="46">
        <f>'Budget &amp; Rentabilité'!F29</f>
        <v/>
      </c>
    </row>
    <row r="25">
      <c r="A25" s="43" t="inlineStr">
        <is>
          <t>Année 3</t>
        </is>
      </c>
      <c r="B25" s="44">
        <f>'Budget &amp; Rentabilité'!F30</f>
        <v/>
      </c>
    </row>
  </sheetData>
  <mergeCells count="4">
    <mergeCell ref="A1:F1"/>
    <mergeCell ref="A2:F2"/>
    <mergeCell ref="A15:B15"/>
    <mergeCell ref="A21:B2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26" customWidth="1" min="1" max="1"/>
    <col width="80" customWidth="1" min="2" max="2"/>
  </cols>
  <sheetData>
    <row r="1" ht="26" customHeight="1">
      <c r="A1" s="1" t="inlineStr">
        <is>
          <t>MODE D'EMPLOI DU CLASSEUR</t>
        </is>
      </c>
    </row>
    <row r="2">
      <c r="A2" s="2" t="inlineStr">
        <is>
          <t>Guide d'utilisation de l'étude de faisabilité de projet</t>
        </is>
      </c>
    </row>
    <row r="4">
      <c r="A4" s="3" t="inlineStr">
        <is>
          <t>Onglet</t>
        </is>
      </c>
      <c r="B4" s="3" t="inlineStr">
        <is>
          <t>Description et utilisation</t>
        </is>
      </c>
    </row>
    <row r="5">
      <c r="A5" s="47" t="inlineStr">
        <is>
          <t>Critères de faisabilité</t>
        </is>
      </c>
      <c r="B5" s="33" t="inlineStr">
        <is>
          <t>Renseignez pour chaque critère un poids (%) et une note sur 5 dans les cellules jaunes. Le score pondéré et le statut (Favorable / À surveiller / Risque) se calculent automatiquement. La somme des poids doit être égale à 100 %.</t>
        </is>
      </c>
    </row>
    <row r="6">
      <c r="A6" s="48" t="inlineStr">
        <is>
          <t>Budget &amp; Rentabilité</t>
        </is>
      </c>
      <c r="B6" s="35" t="inlineStr">
        <is>
          <t>Saisissez les montants prévisionnels par poste et par année dans les cellules jaunes. Les totaux, le résultat net, le ROI et les résultats cumulés se calculent automatiquement via des formules SUM, SUMIF et IFERROR.</t>
        </is>
      </c>
    </row>
    <row r="7">
      <c r="A7" s="47" t="inlineStr">
        <is>
          <t>Tableau de bord</t>
        </is>
      </c>
      <c r="B7" s="33" t="inlineStr">
        <is>
          <t>Cette page regroupe automatiquement les indicateurs clés (score de faisabilité, budget, rentabilité) ainsi que trois graphiques : scores par critère, répartition budgétaire et évolution du résultat cumulé. Aucune saisie n'est nécessaire.</t>
        </is>
      </c>
    </row>
    <row r="8">
      <c r="A8" s="48" t="inlineStr">
        <is>
          <t>Mode d'emploi</t>
        </is>
      </c>
      <c r="B8" s="35" t="inlineStr">
        <is>
          <t>Cette page récapitule l'utilisation du classeur. Elle ne contient pas de données à modifier.</t>
        </is>
      </c>
    </row>
    <row r="10">
      <c r="A10" s="49" t="inlineStr">
        <is>
          <t>CONSEILS D'UTILISATION</t>
        </is>
      </c>
    </row>
    <row r="11">
      <c r="A11" s="33" t="inlineStr">
        <is>
          <t>• Les cellules à fond jaune pâle sont les seules zones de saisie recommandées.</t>
        </is>
      </c>
    </row>
    <row r="12">
      <c r="A12" s="35" t="inlineStr">
        <is>
          <t>• Ne modifiez pas les cellules contenant des formules (fond blanc ou violet clair).</t>
        </is>
      </c>
    </row>
    <row r="13">
      <c r="A13" s="33" t="inlineStr">
        <is>
          <t>• Un score global supérieur ou égal à 4/5 indique un projet globalement favorable.</t>
        </is>
      </c>
    </row>
    <row r="14">
      <c r="A14" s="35" t="inlineStr">
        <is>
          <t>• Un résultat cumulé positif en fin de période 3 confirme la viabilité financière du projet.</t>
        </is>
      </c>
    </row>
    <row r="15">
      <c r="A15" s="33" t="inlineStr">
        <is>
          <t>• Pensez à adapter les catégories, montants et pondérations à votre propre projet.</t>
        </is>
      </c>
    </row>
  </sheetData>
  <mergeCells count="8">
    <mergeCell ref="A1:B1"/>
    <mergeCell ref="A2:B2"/>
    <mergeCell ref="A10:B10"/>
    <mergeCell ref="A11:B11"/>
    <mergeCell ref="A12:B12"/>
    <mergeCell ref="A13:B13"/>
    <mergeCell ref="A14:B14"/>
    <mergeCell ref="A15:B15"/>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2026-07-21T15:40:39Z</dcterms:created>
  <dcterms:modified xmlns:dcterms="http://purl.org/dc/terms/" xmlns:xsi="http://www.w3.org/2001/XMLSchema-instance" xsi:type="dcterms:W3CDTF">2026-07-21T15:40:39Z</dcterms:modified>
</cp:coreProperties>
</file>